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120" windowWidth="15135" windowHeight="9300" tabRatio="866" activeTab="6"/>
  </bookViews>
  <sheets>
    <sheet name="DI" sheetId="72" r:id="rId1"/>
    <sheet name="custom-coscho" sheetId="63" r:id="rId2"/>
    <sheet name="Internal" sheetId="8" r:id="rId3"/>
    <sheet name="eSPAR" sheetId="11" r:id="rId4"/>
    <sheet name="eDESIND" sheetId="74" r:id="rId5"/>
    <sheet name="pRCF" sheetId="42" r:id="rId6"/>
    <sheet name="Main" sheetId="10" r:id="rId7"/>
    <sheet name="pRCF " sheetId="75" state="veryHidden" r:id="rId8"/>
    <sheet name="eDESIND " sheetId="46" state="veryHidden" r:id="rId9"/>
  </sheets>
  <definedNames>
    <definedName name="_xlnm._FilterDatabase" localSheetId="1" hidden="1">'custom-coscho'!$G$8:$G$10</definedName>
    <definedName name="_xlnm.Print_Titles" localSheetId="0">DI!$1:$1</definedName>
  </definedNames>
  <calcPr calcId="124519"/>
</workbook>
</file>

<file path=xl/calcChain.xml><?xml version="1.0" encoding="utf-8"?>
<calcChain xmlns="http://schemas.openxmlformats.org/spreadsheetml/2006/main">
  <c r="A1" i="42"/>
  <c r="B9" i="75"/>
  <c r="F39" s="1"/>
  <c r="G39" s="1"/>
  <c r="G39" i="42" s="1"/>
  <c r="A4"/>
  <c r="A3"/>
  <c r="A2"/>
  <c r="B39" i="75"/>
  <c r="A35"/>
  <c r="A35" i="42" s="1"/>
  <c r="B34" i="75"/>
  <c r="F31"/>
  <c r="G31" s="1"/>
  <c r="G31" i="42" s="1"/>
  <c r="F29" i="75"/>
  <c r="G29" s="1"/>
  <c r="G29" i="42" s="1"/>
  <c r="F25" i="75"/>
  <c r="G25" s="1"/>
  <c r="G25" i="42" s="1"/>
  <c r="F19" i="75"/>
  <c r="G19" s="1"/>
  <c r="G19" i="42" s="1"/>
  <c r="F18" i="75"/>
  <c r="G18" s="1"/>
  <c r="G18" i="42" s="1"/>
  <c r="F17" i="75"/>
  <c r="G17" s="1"/>
  <c r="G41" s="1"/>
  <c r="G41" i="42" s="1"/>
  <c r="B13" i="75"/>
  <c r="B13" i="42" s="1"/>
  <c r="B11" i="75"/>
  <c r="E9"/>
  <c r="E9" i="42" s="1"/>
  <c r="A4" i="75"/>
  <c r="A3"/>
  <c r="A2"/>
  <c r="A1"/>
  <c r="F22" l="1"/>
  <c r="G22" s="1"/>
  <c r="G22" i="42" s="1"/>
  <c r="F28" i="75"/>
  <c r="G28" s="1"/>
  <c r="G28" i="42" s="1"/>
  <c r="F30" i="75"/>
  <c r="G30" s="1"/>
  <c r="G30" i="42" s="1"/>
  <c r="F35" i="75"/>
  <c r="G35" s="1"/>
  <c r="G35" i="42" s="1"/>
  <c r="B8" i="75"/>
  <c r="B8" i="42" s="1"/>
  <c r="B12" i="75"/>
  <c r="B12" i="42" s="1"/>
  <c r="B18" i="75"/>
  <c r="B18" i="42" s="1"/>
  <c r="B22" i="75"/>
  <c r="B28"/>
  <c r="B30"/>
  <c r="B30" i="42" s="1"/>
  <c r="A34" i="75"/>
  <c r="B35"/>
  <c r="B35" i="42" s="1"/>
  <c r="B10" i="75"/>
  <c r="B10" i="42" s="1"/>
  <c r="B19" i="75"/>
  <c r="B19" i="42" s="1"/>
  <c r="B25" i="75"/>
  <c r="B29"/>
  <c r="B29" i="42" s="1"/>
  <c r="B31" i="75"/>
  <c r="B31" i="42" s="1"/>
  <c r="F34" i="75"/>
  <c r="G34" s="1"/>
  <c r="G34" i="42" s="1"/>
  <c r="A39" i="75"/>
  <c r="A39" i="42" s="1"/>
  <c r="A38" i="75"/>
  <c r="B11" i="42"/>
  <c r="B28"/>
  <c r="B34"/>
  <c r="F17"/>
  <c r="F25"/>
  <c r="F31"/>
  <c r="F39"/>
  <c r="B39"/>
  <c r="F22"/>
  <c r="B22"/>
  <c r="F19"/>
  <c r="F29"/>
  <c r="F18"/>
  <c r="G17"/>
  <c r="B38" i="75"/>
  <c r="F38"/>
  <c r="F35" i="42" l="1"/>
  <c r="F34"/>
  <c r="F28"/>
  <c r="F30"/>
  <c r="B25"/>
  <c r="A34"/>
  <c r="B38"/>
  <c r="A38"/>
  <c r="G38" i="75"/>
  <c r="F38" i="42"/>
  <c r="C2" i="10"/>
  <c r="S5" i="46"/>
  <c r="R7" s="1"/>
  <c r="I30" s="1"/>
  <c r="S4"/>
  <c r="G38" i="42" l="1"/>
  <c r="J7" i="46"/>
  <c r="E8"/>
  <c r="C10"/>
  <c r="N11"/>
  <c r="D13"/>
  <c r="O14"/>
  <c r="M16"/>
  <c r="H17"/>
  <c r="K18"/>
  <c r="I20"/>
  <c r="L21"/>
  <c r="O22"/>
  <c r="J23"/>
  <c r="M24"/>
  <c r="C26"/>
  <c r="D29"/>
  <c r="E7"/>
  <c r="I7"/>
  <c r="M7"/>
  <c r="D8"/>
  <c r="K8"/>
  <c r="F9"/>
  <c r="N9"/>
  <c r="I10"/>
  <c r="D11"/>
  <c r="L11"/>
  <c r="G12"/>
  <c r="O12"/>
  <c r="J13"/>
  <c r="E14"/>
  <c r="M14"/>
  <c r="H15"/>
  <c r="C16"/>
  <c r="K16"/>
  <c r="F17"/>
  <c r="N17"/>
  <c r="I18"/>
  <c r="D19"/>
  <c r="L19"/>
  <c r="G20"/>
  <c r="O20"/>
  <c r="J21"/>
  <c r="E22"/>
  <c r="M22"/>
  <c r="H23"/>
  <c r="C24"/>
  <c r="K24"/>
  <c r="F25"/>
  <c r="N25"/>
  <c r="I26"/>
  <c r="D27"/>
  <c r="L27"/>
  <c r="G28"/>
  <c r="O28"/>
  <c r="J29"/>
  <c r="E30"/>
  <c r="E12"/>
  <c r="M20"/>
  <c r="F7"/>
  <c r="N7"/>
  <c r="H9"/>
  <c r="K10"/>
  <c r="I12"/>
  <c r="G14"/>
  <c r="J15"/>
  <c r="F19"/>
  <c r="D7"/>
  <c r="H7"/>
  <c r="L7"/>
  <c r="C8"/>
  <c r="I8"/>
  <c r="D9"/>
  <c r="L9"/>
  <c r="G10"/>
  <c r="O10"/>
  <c r="J11"/>
  <c r="M12"/>
  <c r="H13"/>
  <c r="C14"/>
  <c r="K14"/>
  <c r="F15"/>
  <c r="N15"/>
  <c r="I16"/>
  <c r="D17"/>
  <c r="L17"/>
  <c r="G18"/>
  <c r="O18"/>
  <c r="J19"/>
  <c r="E20"/>
  <c r="H21"/>
  <c r="C22"/>
  <c r="K22"/>
  <c r="F23"/>
  <c r="N23"/>
  <c r="I24"/>
  <c r="D25"/>
  <c r="L25"/>
  <c r="G26"/>
  <c r="O26"/>
  <c r="J27"/>
  <c r="E28"/>
  <c r="M28"/>
  <c r="H29"/>
  <c r="C30"/>
  <c r="K30"/>
  <c r="C7"/>
  <c r="B17" i="75" s="1"/>
  <c r="B17" i="42" s="1"/>
  <c r="G7" i="46"/>
  <c r="K7"/>
  <c r="O7"/>
  <c r="G8"/>
  <c r="O8"/>
  <c r="J9"/>
  <c r="E10"/>
  <c r="M10"/>
  <c r="H11"/>
  <c r="C12"/>
  <c r="K12"/>
  <c r="F13"/>
  <c r="N13"/>
  <c r="I14"/>
  <c r="D15"/>
  <c r="L15"/>
  <c r="G16"/>
  <c r="O16"/>
  <c r="J17"/>
  <c r="E18"/>
  <c r="M18"/>
  <c r="H19"/>
  <c r="C20"/>
  <c r="K20"/>
  <c r="F21"/>
  <c r="N21"/>
  <c r="I22"/>
  <c r="D23"/>
  <c r="L23"/>
  <c r="G24"/>
  <c r="O24"/>
  <c r="J25"/>
  <c r="E26"/>
  <c r="M26"/>
  <c r="H27"/>
  <c r="C28"/>
  <c r="K28"/>
  <c r="F29"/>
  <c r="N29"/>
  <c r="M86"/>
  <c r="I86"/>
  <c r="E86"/>
  <c r="N85"/>
  <c r="J85"/>
  <c r="F85"/>
  <c r="O84"/>
  <c r="K84"/>
  <c r="G84"/>
  <c r="C84"/>
  <c r="L83"/>
  <c r="H83"/>
  <c r="D83"/>
  <c r="M82"/>
  <c r="I82"/>
  <c r="E82"/>
  <c r="N81"/>
  <c r="J81"/>
  <c r="F81"/>
  <c r="O80"/>
  <c r="K80"/>
  <c r="G80"/>
  <c r="C80"/>
  <c r="L79"/>
  <c r="H79"/>
  <c r="D79"/>
  <c r="M78"/>
  <c r="I78"/>
  <c r="E78"/>
  <c r="N77"/>
  <c r="J77"/>
  <c r="F77"/>
  <c r="O76"/>
  <c r="K76"/>
  <c r="G76"/>
  <c r="C76"/>
  <c r="L75"/>
  <c r="H75"/>
  <c r="D75"/>
  <c r="M74"/>
  <c r="I74"/>
  <c r="E74"/>
  <c r="N73"/>
  <c r="J73"/>
  <c r="F73"/>
  <c r="O72"/>
  <c r="K72"/>
  <c r="G72"/>
  <c r="C72"/>
  <c r="L71"/>
  <c r="H71"/>
  <c r="D71"/>
  <c r="M70"/>
  <c r="I70"/>
  <c r="E70"/>
  <c r="N69"/>
  <c r="J69"/>
  <c r="F69"/>
  <c r="O68"/>
  <c r="K68"/>
  <c r="G68"/>
  <c r="C68"/>
  <c r="L67"/>
  <c r="H67"/>
  <c r="D67"/>
  <c r="M66"/>
  <c r="I66"/>
  <c r="E66"/>
  <c r="N65"/>
  <c r="J65"/>
  <c r="F65"/>
  <c r="O64"/>
  <c r="K64"/>
  <c r="G64"/>
  <c r="C64"/>
  <c r="L63"/>
  <c r="H63"/>
  <c r="D63"/>
  <c r="M62"/>
  <c r="I62"/>
  <c r="E62"/>
  <c r="N61"/>
  <c r="J61"/>
  <c r="F61"/>
  <c r="O60"/>
  <c r="K60"/>
  <c r="G60"/>
  <c r="C60"/>
  <c r="L59"/>
  <c r="H59"/>
  <c r="D59"/>
  <c r="M58"/>
  <c r="I58"/>
  <c r="E58"/>
  <c r="N57"/>
  <c r="J57"/>
  <c r="F57"/>
  <c r="O56"/>
  <c r="K56"/>
  <c r="G56"/>
  <c r="C56"/>
  <c r="L55"/>
  <c r="H55"/>
  <c r="D55"/>
  <c r="M54"/>
  <c r="I54"/>
  <c r="E54"/>
  <c r="N53"/>
  <c r="J53"/>
  <c r="F53"/>
  <c r="O52"/>
  <c r="K52"/>
  <c r="G52"/>
  <c r="C52"/>
  <c r="L51"/>
  <c r="H51"/>
  <c r="D51"/>
  <c r="M50"/>
  <c r="I50"/>
  <c r="E50"/>
  <c r="N49"/>
  <c r="J49"/>
  <c r="F49"/>
  <c r="O48"/>
  <c r="K48"/>
  <c r="G48"/>
  <c r="C48"/>
  <c r="L47"/>
  <c r="H47"/>
  <c r="D47"/>
  <c r="M46"/>
  <c r="I46"/>
  <c r="E46"/>
  <c r="N45"/>
  <c r="J45"/>
  <c r="F45"/>
  <c r="O44"/>
  <c r="K44"/>
  <c r="G44"/>
  <c r="C44"/>
  <c r="L43"/>
  <c r="H43"/>
  <c r="D43"/>
  <c r="M42"/>
  <c r="I42"/>
  <c r="E42"/>
  <c r="N41"/>
  <c r="J41"/>
  <c r="F41"/>
  <c r="O40"/>
  <c r="K40"/>
  <c r="G40"/>
  <c r="C40"/>
  <c r="L39"/>
  <c r="H39"/>
  <c r="D39"/>
  <c r="M38"/>
  <c r="I38"/>
  <c r="E38"/>
  <c r="N37"/>
  <c r="J37"/>
  <c r="F37"/>
  <c r="O36"/>
  <c r="K36"/>
  <c r="G36"/>
  <c r="C36"/>
  <c r="L35"/>
  <c r="H35"/>
  <c r="D35"/>
  <c r="M34"/>
  <c r="I34"/>
  <c r="E34"/>
  <c r="N33"/>
  <c r="J33"/>
  <c r="F33"/>
  <c r="O32"/>
  <c r="K32"/>
  <c r="G32"/>
  <c r="C32"/>
  <c r="L31"/>
  <c r="H31"/>
  <c r="D31"/>
  <c r="M30"/>
  <c r="N86"/>
  <c r="J86"/>
  <c r="F86"/>
  <c r="O85"/>
  <c r="K85"/>
  <c r="G85"/>
  <c r="C85"/>
  <c r="L84"/>
  <c r="H84"/>
  <c r="D84"/>
  <c r="M83"/>
  <c r="I83"/>
  <c r="E83"/>
  <c r="N82"/>
  <c r="J82"/>
  <c r="F82"/>
  <c r="O81"/>
  <c r="K81"/>
  <c r="G81"/>
  <c r="C81"/>
  <c r="L80"/>
  <c r="H80"/>
  <c r="D80"/>
  <c r="M79"/>
  <c r="I79"/>
  <c r="E79"/>
  <c r="N78"/>
  <c r="J78"/>
  <c r="F78"/>
  <c r="O77"/>
  <c r="K77"/>
  <c r="G77"/>
  <c r="C77"/>
  <c r="L76"/>
  <c r="H76"/>
  <c r="D76"/>
  <c r="M75"/>
  <c r="I75"/>
  <c r="E75"/>
  <c r="N74"/>
  <c r="J74"/>
  <c r="F74"/>
  <c r="O73"/>
  <c r="K73"/>
  <c r="G73"/>
  <c r="C73"/>
  <c r="L72"/>
  <c r="H72"/>
  <c r="D72"/>
  <c r="M71"/>
  <c r="I71"/>
  <c r="E71"/>
  <c r="N70"/>
  <c r="J70"/>
  <c r="F70"/>
  <c r="O69"/>
  <c r="K69"/>
  <c r="G69"/>
  <c r="C69"/>
  <c r="L68"/>
  <c r="H68"/>
  <c r="D68"/>
  <c r="M67"/>
  <c r="I67"/>
  <c r="E67"/>
  <c r="N66"/>
  <c r="J66"/>
  <c r="F66"/>
  <c r="O65"/>
  <c r="K65"/>
  <c r="G65"/>
  <c r="C65"/>
  <c r="L64"/>
  <c r="H64"/>
  <c r="D64"/>
  <c r="M63"/>
  <c r="I63"/>
  <c r="E63"/>
  <c r="N62"/>
  <c r="J62"/>
  <c r="F62"/>
  <c r="O61"/>
  <c r="K61"/>
  <c r="G61"/>
  <c r="C61"/>
  <c r="L60"/>
  <c r="H60"/>
  <c r="D60"/>
  <c r="M59"/>
  <c r="I59"/>
  <c r="E59"/>
  <c r="N58"/>
  <c r="J58"/>
  <c r="F58"/>
  <c r="O57"/>
  <c r="K57"/>
  <c r="G57"/>
  <c r="C57"/>
  <c r="L56"/>
  <c r="H56"/>
  <c r="D56"/>
  <c r="M55"/>
  <c r="I55"/>
  <c r="E55"/>
  <c r="N54"/>
  <c r="J54"/>
  <c r="F54"/>
  <c r="O53"/>
  <c r="K53"/>
  <c r="G53"/>
  <c r="C53"/>
  <c r="L52"/>
  <c r="H52"/>
  <c r="D52"/>
  <c r="M51"/>
  <c r="I51"/>
  <c r="E51"/>
  <c r="N50"/>
  <c r="J50"/>
  <c r="F50"/>
  <c r="O49"/>
  <c r="K49"/>
  <c r="G49"/>
  <c r="C49"/>
  <c r="L48"/>
  <c r="H48"/>
  <c r="D48"/>
  <c r="M47"/>
  <c r="I47"/>
  <c r="E47"/>
  <c r="N46"/>
  <c r="J46"/>
  <c r="F46"/>
  <c r="O45"/>
  <c r="K45"/>
  <c r="G45"/>
  <c r="C45"/>
  <c r="L44"/>
  <c r="H44"/>
  <c r="D44"/>
  <c r="M43"/>
  <c r="I43"/>
  <c r="E43"/>
  <c r="N42"/>
  <c r="J42"/>
  <c r="F42"/>
  <c r="O41"/>
  <c r="K41"/>
  <c r="G41"/>
  <c r="C41"/>
  <c r="L40"/>
  <c r="H40"/>
  <c r="D40"/>
  <c r="M39"/>
  <c r="I39"/>
  <c r="E39"/>
  <c r="N38"/>
  <c r="J38"/>
  <c r="F38"/>
  <c r="O37"/>
  <c r="K37"/>
  <c r="G37"/>
  <c r="C37"/>
  <c r="L36"/>
  <c r="H36"/>
  <c r="D36"/>
  <c r="M35"/>
  <c r="I35"/>
  <c r="E35"/>
  <c r="N34"/>
  <c r="J34"/>
  <c r="F34"/>
  <c r="O33"/>
  <c r="K33"/>
  <c r="G33"/>
  <c r="C33"/>
  <c r="L32"/>
  <c r="H32"/>
  <c r="D32"/>
  <c r="M31"/>
  <c r="I31"/>
  <c r="E31"/>
  <c r="N30"/>
  <c r="J30"/>
  <c r="F30"/>
  <c r="O29"/>
  <c r="K29"/>
  <c r="G29"/>
  <c r="C29"/>
  <c r="L28"/>
  <c r="H28"/>
  <c r="D28"/>
  <c r="M27"/>
  <c r="I27"/>
  <c r="E27"/>
  <c r="N26"/>
  <c r="J26"/>
  <c r="F26"/>
  <c r="O25"/>
  <c r="K25"/>
  <c r="G25"/>
  <c r="C25"/>
  <c r="L24"/>
  <c r="H24"/>
  <c r="D24"/>
  <c r="M23"/>
  <c r="I23"/>
  <c r="E23"/>
  <c r="N22"/>
  <c r="J22"/>
  <c r="F22"/>
  <c r="O21"/>
  <c r="K21"/>
  <c r="G21"/>
  <c r="C21"/>
  <c r="L20"/>
  <c r="H20"/>
  <c r="D20"/>
  <c r="M19"/>
  <c r="I19"/>
  <c r="E19"/>
  <c r="N18"/>
  <c r="J18"/>
  <c r="F18"/>
  <c r="O17"/>
  <c r="K17"/>
  <c r="G17"/>
  <c r="C17"/>
  <c r="L16"/>
  <c r="H16"/>
  <c r="D16"/>
  <c r="M15"/>
  <c r="I15"/>
  <c r="E15"/>
  <c r="N14"/>
  <c r="J14"/>
  <c r="F14"/>
  <c r="O13"/>
  <c r="K13"/>
  <c r="G13"/>
  <c r="C13"/>
  <c r="L12"/>
  <c r="H12"/>
  <c r="D12"/>
  <c r="M11"/>
  <c r="I11"/>
  <c r="E11"/>
  <c r="N10"/>
  <c r="J10"/>
  <c r="F10"/>
  <c r="O9"/>
  <c r="K9"/>
  <c r="G9"/>
  <c r="C9"/>
  <c r="L8"/>
  <c r="H8"/>
  <c r="O86"/>
  <c r="K86"/>
  <c r="G86"/>
  <c r="C86"/>
  <c r="L85"/>
  <c r="H85"/>
  <c r="D85"/>
  <c r="M84"/>
  <c r="I84"/>
  <c r="E84"/>
  <c r="N83"/>
  <c r="J83"/>
  <c r="F83"/>
  <c r="O82"/>
  <c r="K82"/>
  <c r="G82"/>
  <c r="C82"/>
  <c r="L81"/>
  <c r="H81"/>
  <c r="D81"/>
  <c r="M80"/>
  <c r="I80"/>
  <c r="E80"/>
  <c r="N79"/>
  <c r="J79"/>
  <c r="F79"/>
  <c r="O78"/>
  <c r="K78"/>
  <c r="G78"/>
  <c r="C78"/>
  <c r="L77"/>
  <c r="H77"/>
  <c r="D77"/>
  <c r="M76"/>
  <c r="I76"/>
  <c r="E76"/>
  <c r="N75"/>
  <c r="J75"/>
  <c r="F75"/>
  <c r="O74"/>
  <c r="K74"/>
  <c r="G74"/>
  <c r="C74"/>
  <c r="L73"/>
  <c r="H73"/>
  <c r="D73"/>
  <c r="M72"/>
  <c r="I72"/>
  <c r="E72"/>
  <c r="N71"/>
  <c r="J71"/>
  <c r="F71"/>
  <c r="O70"/>
  <c r="K70"/>
  <c r="G70"/>
  <c r="C70"/>
  <c r="L69"/>
  <c r="H69"/>
  <c r="D69"/>
  <c r="M68"/>
  <c r="I68"/>
  <c r="E68"/>
  <c r="N67"/>
  <c r="J67"/>
  <c r="F67"/>
  <c r="O66"/>
  <c r="K66"/>
  <c r="G66"/>
  <c r="C66"/>
  <c r="L65"/>
  <c r="H65"/>
  <c r="D65"/>
  <c r="M64"/>
  <c r="I64"/>
  <c r="E64"/>
  <c r="N63"/>
  <c r="J63"/>
  <c r="F63"/>
  <c r="O62"/>
  <c r="K62"/>
  <c r="G62"/>
  <c r="C62"/>
  <c r="L61"/>
  <c r="H61"/>
  <c r="D61"/>
  <c r="M60"/>
  <c r="I60"/>
  <c r="E60"/>
  <c r="N59"/>
  <c r="J59"/>
  <c r="F59"/>
  <c r="O58"/>
  <c r="K58"/>
  <c r="G58"/>
  <c r="C58"/>
  <c r="L57"/>
  <c r="H57"/>
  <c r="D57"/>
  <c r="M56"/>
  <c r="I56"/>
  <c r="E56"/>
  <c r="N55"/>
  <c r="J55"/>
  <c r="F55"/>
  <c r="O54"/>
  <c r="K54"/>
  <c r="G54"/>
  <c r="C54"/>
  <c r="L53"/>
  <c r="H53"/>
  <c r="D53"/>
  <c r="M52"/>
  <c r="I52"/>
  <c r="E52"/>
  <c r="N51"/>
  <c r="J51"/>
  <c r="F51"/>
  <c r="O50"/>
  <c r="K50"/>
  <c r="G50"/>
  <c r="C50"/>
  <c r="L49"/>
  <c r="H49"/>
  <c r="D49"/>
  <c r="M48"/>
  <c r="I48"/>
  <c r="E48"/>
  <c r="N47"/>
  <c r="J47"/>
  <c r="F47"/>
  <c r="O46"/>
  <c r="K46"/>
  <c r="G46"/>
  <c r="C46"/>
  <c r="L45"/>
  <c r="H45"/>
  <c r="D45"/>
  <c r="M44"/>
  <c r="I44"/>
  <c r="E44"/>
  <c r="N43"/>
  <c r="J43"/>
  <c r="F43"/>
  <c r="O42"/>
  <c r="K42"/>
  <c r="G42"/>
  <c r="C42"/>
  <c r="L41"/>
  <c r="H41"/>
  <c r="D41"/>
  <c r="M40"/>
  <c r="I40"/>
  <c r="E40"/>
  <c r="N39"/>
  <c r="J39"/>
  <c r="F39"/>
  <c r="O38"/>
  <c r="K38"/>
  <c r="G38"/>
  <c r="C38"/>
  <c r="L37"/>
  <c r="H37"/>
  <c r="D37"/>
  <c r="M36"/>
  <c r="I36"/>
  <c r="E36"/>
  <c r="N35"/>
  <c r="J35"/>
  <c r="F35"/>
  <c r="O34"/>
  <c r="K34"/>
  <c r="G34"/>
  <c r="C34"/>
  <c r="L33"/>
  <c r="H33"/>
  <c r="D33"/>
  <c r="M32"/>
  <c r="I32"/>
  <c r="E32"/>
  <c r="N31"/>
  <c r="J31"/>
  <c r="F31"/>
  <c r="O30"/>
  <c r="L86"/>
  <c r="H86"/>
  <c r="D86"/>
  <c r="M85"/>
  <c r="I85"/>
  <c r="E85"/>
  <c r="N84"/>
  <c r="J84"/>
  <c r="F84"/>
  <c r="O83"/>
  <c r="K83"/>
  <c r="G83"/>
  <c r="C83"/>
  <c r="L82"/>
  <c r="H82"/>
  <c r="D82"/>
  <c r="M81"/>
  <c r="I81"/>
  <c r="E81"/>
  <c r="N80"/>
  <c r="J80"/>
  <c r="F80"/>
  <c r="O79"/>
  <c r="K79"/>
  <c r="G79"/>
  <c r="C79"/>
  <c r="L78"/>
  <c r="H78"/>
  <c r="D78"/>
  <c r="M77"/>
  <c r="I77"/>
  <c r="E77"/>
  <c r="N76"/>
  <c r="J76"/>
  <c r="F76"/>
  <c r="O75"/>
  <c r="K75"/>
  <c r="G75"/>
  <c r="C75"/>
  <c r="L74"/>
  <c r="H74"/>
  <c r="D74"/>
  <c r="M73"/>
  <c r="I73"/>
  <c r="E73"/>
  <c r="N72"/>
  <c r="J72"/>
  <c r="F72"/>
  <c r="O71"/>
  <c r="K71"/>
  <c r="G71"/>
  <c r="C71"/>
  <c r="L70"/>
  <c r="H70"/>
  <c r="D70"/>
  <c r="M69"/>
  <c r="I69"/>
  <c r="E69"/>
  <c r="N68"/>
  <c r="J68"/>
  <c r="F68"/>
  <c r="O67"/>
  <c r="K67"/>
  <c r="G67"/>
  <c r="C67"/>
  <c r="L66"/>
  <c r="H66"/>
  <c r="D66"/>
  <c r="M65"/>
  <c r="I65"/>
  <c r="E65"/>
  <c r="N64"/>
  <c r="J64"/>
  <c r="F64"/>
  <c r="O63"/>
  <c r="K63"/>
  <c r="G63"/>
  <c r="C63"/>
  <c r="L62"/>
  <c r="H62"/>
  <c r="D62"/>
  <c r="M61"/>
  <c r="I61"/>
  <c r="E61"/>
  <c r="N60"/>
  <c r="J60"/>
  <c r="F60"/>
  <c r="O59"/>
  <c r="K59"/>
  <c r="G59"/>
  <c r="C59"/>
  <c r="L58"/>
  <c r="H58"/>
  <c r="D58"/>
  <c r="M57"/>
  <c r="I57"/>
  <c r="E57"/>
  <c r="N56"/>
  <c r="J56"/>
  <c r="F56"/>
  <c r="O55"/>
  <c r="K55"/>
  <c r="G55"/>
  <c r="C55"/>
  <c r="L54"/>
  <c r="H54"/>
  <c r="D54"/>
  <c r="M53"/>
  <c r="I53"/>
  <c r="E53"/>
  <c r="N52"/>
  <c r="J52"/>
  <c r="F52"/>
  <c r="O51"/>
  <c r="K51"/>
  <c r="G51"/>
  <c r="C51"/>
  <c r="L50"/>
  <c r="H50"/>
  <c r="D50"/>
  <c r="M49"/>
  <c r="I49"/>
  <c r="E49"/>
  <c r="N48"/>
  <c r="J48"/>
  <c r="F48"/>
  <c r="O47"/>
  <c r="K47"/>
  <c r="G47"/>
  <c r="C47"/>
  <c r="L46"/>
  <c r="H46"/>
  <c r="D46"/>
  <c r="M45"/>
  <c r="I45"/>
  <c r="E45"/>
  <c r="N44"/>
  <c r="J44"/>
  <c r="F44"/>
  <c r="O43"/>
  <c r="K43"/>
  <c r="G43"/>
  <c r="C43"/>
  <c r="L42"/>
  <c r="H42"/>
  <c r="D42"/>
  <c r="M41"/>
  <c r="I41"/>
  <c r="E41"/>
  <c r="N40"/>
  <c r="J40"/>
  <c r="F40"/>
  <c r="O39"/>
  <c r="K39"/>
  <c r="G39"/>
  <c r="C39"/>
  <c r="L38"/>
  <c r="H38"/>
  <c r="D38"/>
  <c r="M37"/>
  <c r="I37"/>
  <c r="E37"/>
  <c r="N36"/>
  <c r="J36"/>
  <c r="F36"/>
  <c r="O35"/>
  <c r="K35"/>
  <c r="G35"/>
  <c r="C35"/>
  <c r="L34"/>
  <c r="H34"/>
  <c r="D34"/>
  <c r="M33"/>
  <c r="I33"/>
  <c r="E33"/>
  <c r="N32"/>
  <c r="J32"/>
  <c r="F32"/>
  <c r="O31"/>
  <c r="K31"/>
  <c r="G31"/>
  <c r="C31"/>
  <c r="L30"/>
  <c r="H30"/>
  <c r="D30"/>
  <c r="M29"/>
  <c r="I29"/>
  <c r="E29"/>
  <c r="N28"/>
  <c r="J28"/>
  <c r="F28"/>
  <c r="O27"/>
  <c r="K27"/>
  <c r="G27"/>
  <c r="C27"/>
  <c r="L26"/>
  <c r="H26"/>
  <c r="D26"/>
  <c r="M25"/>
  <c r="I25"/>
  <c r="E25"/>
  <c r="N24"/>
  <c r="J24"/>
  <c r="F24"/>
  <c r="O23"/>
  <c r="K23"/>
  <c r="G23"/>
  <c r="C23"/>
  <c r="L22"/>
  <c r="H22"/>
  <c r="D22"/>
  <c r="M21"/>
  <c r="I21"/>
  <c r="E21"/>
  <c r="N20"/>
  <c r="J20"/>
  <c r="F20"/>
  <c r="O19"/>
  <c r="K19"/>
  <c r="G19"/>
  <c r="C19"/>
  <c r="L18"/>
  <c r="H18"/>
  <c r="D18"/>
  <c r="M17"/>
  <c r="I17"/>
  <c r="E17"/>
  <c r="N16"/>
  <c r="J16"/>
  <c r="F16"/>
  <c r="O15"/>
  <c r="K15"/>
  <c r="G15"/>
  <c r="C15"/>
  <c r="L14"/>
  <c r="H14"/>
  <c r="D14"/>
  <c r="M13"/>
  <c r="I13"/>
  <c r="E13"/>
  <c r="N12"/>
  <c r="J12"/>
  <c r="F12"/>
  <c r="O11"/>
  <c r="K11"/>
  <c r="G11"/>
  <c r="C11"/>
  <c r="L10"/>
  <c r="H10"/>
  <c r="D10"/>
  <c r="M9"/>
  <c r="I9"/>
  <c r="E9"/>
  <c r="N8"/>
  <c r="J8"/>
  <c r="F8"/>
  <c r="M8"/>
  <c r="F11"/>
  <c r="L13"/>
  <c r="E16"/>
  <c r="C18"/>
  <c r="N19"/>
  <c r="D21"/>
  <c r="G22"/>
  <c r="E24"/>
  <c r="H25"/>
  <c r="K26"/>
  <c r="F27"/>
  <c r="N27"/>
  <c r="I28"/>
  <c r="L29"/>
  <c r="G30"/>
  <c r="B86" i="74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C1" i="10"/>
  <c r="A7" i="63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86" i="4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</calcChain>
</file>

<file path=xl/comments1.xml><?xml version="1.0" encoding="utf-8"?>
<comments xmlns="http://schemas.openxmlformats.org/spreadsheetml/2006/main">
  <authors>
    <author>Parashosting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You can EDIT these descriptive Indicators</t>
        </r>
      </text>
    </comment>
  </commentList>
</comments>
</file>

<file path=xl/comments2.xml><?xml version="1.0" encoding="utf-8"?>
<comments xmlns="http://schemas.openxmlformats.org/spreadsheetml/2006/main">
  <authors>
    <author>Parashosting</author>
    <author>eParinaam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Type Your School Name Here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Enter CBSE Affiliaton Number Here</t>
        </r>
      </text>
    </comment>
    <comment ref="C27" authorId="1">
      <text>
        <r>
          <rPr>
            <b/>
            <sz val="10"/>
            <color indexed="81"/>
            <rFont val="Tahoma"/>
            <family val="2"/>
          </rPr>
          <t>Enter School Address Here</t>
        </r>
      </text>
    </comment>
    <comment ref="B29" authorId="1">
      <text>
        <r>
          <rPr>
            <b/>
            <sz val="10"/>
            <color indexed="81"/>
            <rFont val="Tahoma"/>
            <family val="2"/>
          </rPr>
          <t>Enter School's Email Address</t>
        </r>
      </text>
    </comment>
    <comment ref="B30" authorId="1">
      <text>
        <r>
          <rPr>
            <b/>
            <sz val="10"/>
            <color indexed="81"/>
            <rFont val="Tahoma"/>
            <family val="2"/>
          </rPr>
          <t>Enter Phone Number</t>
        </r>
      </text>
    </comment>
  </commentList>
</comments>
</file>

<file path=xl/comments3.xml><?xml version="1.0" encoding="utf-8"?>
<comments xmlns="http://schemas.openxmlformats.org/spreadsheetml/2006/main">
  <authors>
    <author>Parashosting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&lt;&lt; Enter Admission Number Here</t>
        </r>
      </text>
    </comment>
  </commentList>
</comments>
</file>

<file path=xl/comments4.xml><?xml version="1.0" encoding="utf-8"?>
<comments xmlns="http://schemas.openxmlformats.org/spreadsheetml/2006/main">
  <authors>
    <author>eParinaam</author>
  </authors>
  <commentList>
    <comment ref="C6" authorId="0">
      <text>
        <r>
          <rPr>
            <sz val="8"/>
            <color indexed="81"/>
            <rFont val="Tahoma"/>
          </rPr>
          <t>Enter Student Details i.e. Name, Address etc.</t>
        </r>
      </text>
    </comment>
    <comment ref="C7" authorId="0">
      <text>
        <r>
          <rPr>
            <sz val="8"/>
            <color indexed="81"/>
            <rFont val="Tahoma"/>
          </rPr>
          <t>Print Descriptive Indicator's List</t>
        </r>
      </text>
    </comment>
    <comment ref="C8" authorId="0">
      <text>
        <r>
          <rPr>
            <sz val="8"/>
            <color indexed="81"/>
            <rFont val="Tahoma"/>
          </rPr>
          <t>Enter Descriptive Indicators Code &amp; Grades.</t>
        </r>
      </text>
    </comment>
    <comment ref="C9" authorId="0">
      <text>
        <r>
          <rPr>
            <sz val="8"/>
            <color indexed="81"/>
            <rFont val="Tahoma"/>
          </rPr>
          <t>Customise Co-Scholastic Areas for Students</t>
        </r>
      </text>
    </comment>
    <comment ref="C10" authorId="0">
      <text>
        <r>
          <rPr>
            <b/>
            <sz val="8"/>
            <color indexed="81"/>
            <rFont val="Tahoma"/>
          </rPr>
          <t>Print Co-Scholastic Certificate of Students</t>
        </r>
      </text>
    </comment>
    <comment ref="C13" authorId="0">
      <text>
        <r>
          <rPr>
            <b/>
            <sz val="8"/>
            <color indexed="81"/>
            <rFont val="Tahoma"/>
          </rPr>
          <t>Update Your School Details</t>
        </r>
      </text>
    </comment>
  </commentList>
</comments>
</file>

<file path=xl/sharedStrings.xml><?xml version="1.0" encoding="utf-8"?>
<sst xmlns="http://schemas.openxmlformats.org/spreadsheetml/2006/main" count="799" uniqueCount="322">
  <si>
    <t>Name</t>
  </si>
  <si>
    <t>Grade</t>
  </si>
  <si>
    <t>Roll No.</t>
  </si>
  <si>
    <t>A</t>
  </si>
  <si>
    <t>B</t>
  </si>
  <si>
    <t>C</t>
  </si>
  <si>
    <t>D</t>
  </si>
  <si>
    <t>SCIENTIFIC SKILLS</t>
  </si>
  <si>
    <t>Address</t>
  </si>
  <si>
    <t>F</t>
  </si>
  <si>
    <t>D+</t>
  </si>
  <si>
    <t>C+</t>
  </si>
  <si>
    <t>B+</t>
  </si>
  <si>
    <t>A+</t>
  </si>
  <si>
    <t>SCHOLASTIC</t>
  </si>
  <si>
    <t>CO-SCHOLASTIC</t>
  </si>
  <si>
    <t>E2</t>
  </si>
  <si>
    <t>E1</t>
  </si>
  <si>
    <t>C2</t>
  </si>
  <si>
    <t>C1</t>
  </si>
  <si>
    <t>B2</t>
  </si>
  <si>
    <t>B1</t>
  </si>
  <si>
    <t>A2</t>
  </si>
  <si>
    <t>A1</t>
  </si>
  <si>
    <t>GP</t>
  </si>
  <si>
    <t>Adm. No.</t>
  </si>
  <si>
    <t>School Name</t>
  </si>
  <si>
    <t>ENTER Students Particulars</t>
  </si>
  <si>
    <t>2 (A) : LIFE SKILLS (Grading on Five point scale A, B, C, D, E)</t>
  </si>
  <si>
    <t>THINKING SKILLS</t>
  </si>
  <si>
    <t>SOCIAL SKILLS</t>
  </si>
  <si>
    <t>EMOTIONAL SKILLS</t>
  </si>
  <si>
    <t>2 (B)</t>
  </si>
  <si>
    <t>2 (C)</t>
  </si>
  <si>
    <t>2 (D) : ATTITUDES &amp; VALUES (Grading on Five point scale A, B, C, D, E)</t>
  </si>
  <si>
    <t>SCHOOL-MATES</t>
  </si>
  <si>
    <t>SCHOOL PROGRAMMES &amp; ENVIRONMENT</t>
  </si>
  <si>
    <t>ATTITUDES TOWARDS</t>
  </si>
  <si>
    <t>VALUE SYSTEMS</t>
  </si>
  <si>
    <t>PART 3 : (A) CO-SCHOLASTIC ACTIVITIES (Grading on Five point scale A, B, C, D, E)</t>
  </si>
  <si>
    <t>LITERARY &amp; CREATIVE SKILLS</t>
  </si>
  <si>
    <t>PART 3 : (B) HEALTH AND PHYSICAL EDUCATION (Grading on Five point scale A, B, C, D, E)</t>
  </si>
  <si>
    <t>SPORTS / INDIGENOUS SPORTS</t>
  </si>
  <si>
    <t>Aff. No.</t>
  </si>
  <si>
    <t>Admission No.</t>
  </si>
  <si>
    <t>Enter DI Code</t>
  </si>
  <si>
    <t>Teachers</t>
  </si>
  <si>
    <t>DI</t>
  </si>
  <si>
    <t>2 -C) VISUAL AND PERFORMING ARTS</t>
  </si>
  <si>
    <t>2- B) WORK EDUCATION</t>
  </si>
  <si>
    <t>2 (B) &amp; 2 C</t>
  </si>
  <si>
    <t>Enter DI Code &amp; Grade</t>
  </si>
  <si>
    <t>Enter DI Codes &amp; Grade</t>
  </si>
  <si>
    <t>School Information</t>
  </si>
  <si>
    <t>E</t>
  </si>
  <si>
    <t>Date of Birth</t>
  </si>
  <si>
    <t>Select from List</t>
  </si>
  <si>
    <t>Organisational &amp; Leadership Skill (Clubs)</t>
  </si>
  <si>
    <t>Scientific Skill</t>
  </si>
  <si>
    <t>Literary &amp; Creative Skill</t>
  </si>
  <si>
    <t>Customise Co-Scholastic Areas</t>
  </si>
  <si>
    <t>3 (a) 1</t>
  </si>
  <si>
    <t>3 (a) 2</t>
  </si>
  <si>
    <t>3 (b) 1</t>
  </si>
  <si>
    <t>3 (b) 2</t>
  </si>
  <si>
    <t>Information &amp; Communication Technology (ICT)</t>
  </si>
  <si>
    <t>Yoga</t>
  </si>
  <si>
    <t>First Aid</t>
  </si>
  <si>
    <t>Gardening/ Shramdaan</t>
  </si>
  <si>
    <t>Manage Co-Scholastic 3 A &amp; B</t>
  </si>
  <si>
    <t>Name of the Student</t>
  </si>
  <si>
    <t>Mother's Name</t>
  </si>
  <si>
    <t>Father's Name</t>
  </si>
  <si>
    <t>-</t>
  </si>
  <si>
    <t>Sports/ Indigenous Sports</t>
  </si>
  <si>
    <t>Descriptive Indicators</t>
  </si>
  <si>
    <t>CODE</t>
  </si>
  <si>
    <t>Thinking Skills</t>
  </si>
  <si>
    <t xml:space="preserve">Student demonstrates the ability to Be original, flexible and imaginative </t>
  </si>
  <si>
    <t>Student demonstrates the ability to Raise questions, identify and analyze  problems</t>
  </si>
  <si>
    <t>Demonstrates the ability to Implement a well-thought decision and take responsibility</t>
  </si>
  <si>
    <t>Student demonstrates the ability to Generate new ideas with fluency</t>
  </si>
  <si>
    <t xml:space="preserve">Student demonstrates the ability to Elaborate/build on new ideas. </t>
  </si>
  <si>
    <t>Knows his/her strengths and weaknesses</t>
  </si>
  <si>
    <t>Demonstrates internal/External locus of control</t>
  </si>
  <si>
    <t>Knows her/his way of dealing with people, events, and things</t>
  </si>
  <si>
    <t>Collects relevant information from reliable sources</t>
  </si>
  <si>
    <t>Evaluates each alternative for advantageous and adverse consequences of each alternative solution</t>
  </si>
  <si>
    <t>Chooses the best alternative (takes decision); Shows originality and innovation</t>
  </si>
  <si>
    <t>Demonstrates fluency in ideas – get lots of new ideas</t>
  </si>
  <si>
    <t>Open to modification and flexibility in Open to modification and flexibility in thinking</t>
  </si>
  <si>
    <t>Demonstrates divergent (out-of-the-box) thinking</t>
  </si>
  <si>
    <t xml:space="preserve">Social Skills: </t>
  </si>
  <si>
    <t>Demonstrates the ability to Identify, verbalize and respond effectively to others' emotions in an empathetic manner</t>
  </si>
  <si>
    <t>Student demonstrates the ability to Get along well with others</t>
  </si>
  <si>
    <t>Student demonstrates the ability to Take criticism positively</t>
  </si>
  <si>
    <t>Student demonstrates the ability to Listen actively</t>
  </si>
  <si>
    <t>Demonstrates the ability to Communicate using appropriate words, intonation and body language</t>
  </si>
  <si>
    <t>Takes criticism well</t>
  </si>
  <si>
    <t>Seeks feedback from teachers and peers for self-improvement</t>
  </si>
  <si>
    <t>Actively listens and pays attention to others</t>
  </si>
  <si>
    <t>Helps classmates in case of difficulties in academic and personal issues</t>
  </si>
  <si>
    <t>Sees and appreciates others’ point of view.</t>
  </si>
  <si>
    <t>Draws attention of others when speaking in the class, school assembly and other occasions</t>
  </si>
  <si>
    <t>Explains and articulates a concept differently so that others can understand in simple language</t>
  </si>
  <si>
    <t>Sensitive to the needs of differently abled students</t>
  </si>
  <si>
    <t>Demonstrates Leadership Skills, like responsibillity, initiative etc.</t>
  </si>
  <si>
    <t>Demonstrates awareness of norms and social conducts and follows them</t>
  </si>
  <si>
    <t xml:space="preserve">Emotional Skills : </t>
  </si>
  <si>
    <t>Students demonstrates the ability to Identify one's own strengths and weaknesses</t>
  </si>
  <si>
    <t>Demonstrates the ability to Be comfortable with  one's own self and overcome weaknesses for positive self-concept</t>
  </si>
  <si>
    <t>Students demonstrates the ability to Identify causes and effects of stress on oneself</t>
  </si>
  <si>
    <t>Students demonstrates the ability to Develop and use multi-faceted strategies to deal with stress</t>
  </si>
  <si>
    <t>Demonstrates the ability to Ability to express and respond to emotions with an awareness of the consequences.</t>
  </si>
  <si>
    <t>Is optimistic</t>
  </si>
  <si>
    <t>Bearer, optimistic</t>
  </si>
  <si>
    <t>Believes in self–self confidance and thinks “I can”</t>
  </si>
  <si>
    <t>Manages Scholastics, Co-Scholastics and personal challenges</t>
  </si>
  <si>
    <t>If unsuccessful, gracefully takes the task again</t>
  </si>
  <si>
    <t>Seeks help of teachers and classmates in difficult situations</t>
  </si>
  <si>
    <t>Does not get into unhealthy habits when under stress</t>
  </si>
  <si>
    <t>Maintains decency under stressful interpersonal situations</t>
  </si>
  <si>
    <t>Expresses feelings and reactions frankly in the class</t>
  </si>
  <si>
    <t>Supports and empathises with others</t>
  </si>
  <si>
    <t>Work Education</t>
  </si>
  <si>
    <t>Student exhibits  a collaborative approach to the process of learning.</t>
  </si>
  <si>
    <t>Student is Innovative in ideas</t>
  </si>
  <si>
    <t>Student Plans and adheres to time lines</t>
  </si>
  <si>
    <t>Student is Involved and motivated Demonstrates a positive attitude</t>
  </si>
  <si>
    <t>Student is helpful and guides and facilitates others</t>
  </si>
  <si>
    <t>Innovative &amp;creative approach</t>
  </si>
  <si>
    <t xml:space="preserve">Exhibits asthetic sensibilities </t>
  </si>
  <si>
    <t>Planning and time management</t>
  </si>
  <si>
    <t>Demonstrates a positive attitude</t>
  </si>
  <si>
    <t>Motivated and participation</t>
  </si>
  <si>
    <t>Is helpful, guides and facilitates others</t>
  </si>
  <si>
    <t>Demonstrates an understanding of correlation with real life situations</t>
  </si>
  <si>
    <t>Has a step-by-step approach to solving a problem</t>
  </si>
  <si>
    <t>Has clear understanding of output to be generated</t>
  </si>
  <si>
    <t>Is able to apply the theoretical knowledge into practical usage</t>
  </si>
  <si>
    <t>Visual &amp; Performing Arts</t>
  </si>
  <si>
    <t>Student demonstrates An innovative and creative approach</t>
  </si>
  <si>
    <t>Student demonstrates Observation skills</t>
  </si>
  <si>
    <t>Student demonstrates Interpretation and originality</t>
  </si>
  <si>
    <t>Student demonstrates Correlation with real life</t>
  </si>
  <si>
    <t xml:space="preserve">Student demonstrates Awareness and appreciation of works of artists </t>
  </si>
  <si>
    <t>Shows willingness to experiment with different art modes/ mediums</t>
  </si>
  <si>
    <t>Sketches or paints</t>
  </si>
  <si>
    <t>Generates computer animation</t>
  </si>
  <si>
    <t>Demonstrates proportion in size and clarity</t>
  </si>
  <si>
    <t>Understands the importance of colour, balance and brightness</t>
  </si>
  <si>
    <t>Shows aesthetic sensibilities</t>
  </si>
  <si>
    <t>Awareness and appreciation of works of artists</t>
  </si>
  <si>
    <t>Participates actively in aesthetic activities at various levels</t>
  </si>
  <si>
    <t>Experiments with art forms</t>
  </si>
  <si>
    <t>Displays artistic temperament in all of his/her actions in school and outside</t>
  </si>
  <si>
    <t xml:space="preserve">ATTITUDES Towards teachers </t>
  </si>
  <si>
    <t>Shows respect and courtesy at all times inside and outside the classroom</t>
  </si>
  <si>
    <t>Demonstrates attitudes that are positive and conducive to learning</t>
  </si>
  <si>
    <t>Takes suggestions and criticism in the right spirit</t>
  </si>
  <si>
    <t>Respects teachers’ instructions and follows class teacher</t>
  </si>
  <si>
    <t>Accepts norms and rules of the school</t>
  </si>
  <si>
    <t>Communicates his/her thoughts with teachers</t>
  </si>
  <si>
    <t>Confides his/her problems with teachers</t>
  </si>
  <si>
    <t>Shows honesty and sincerity towards teachers</t>
  </si>
  <si>
    <t>Feels free to ask questions</t>
  </si>
  <si>
    <t>Helpful to teachers</t>
  </si>
  <si>
    <t>ATTITUDES Towards School Mates</t>
  </si>
  <si>
    <t>Healthy rapport with peers</t>
  </si>
  <si>
    <t>Effective interaction with peer</t>
  </si>
  <si>
    <t>Receptive of ideas</t>
  </si>
  <si>
    <t>Inspires others</t>
  </si>
  <si>
    <t>Is friendly with most of the classmates</t>
  </si>
  <si>
    <t>Expresses ideas and opinions freely in a group</t>
  </si>
  <si>
    <t>Is receptive to ideas and opinion of others</t>
  </si>
  <si>
    <t>Treats classmates as equals, without any sense of superiority or inferiority</t>
  </si>
  <si>
    <t>Sensitive and supportive towards peers and differently-abled school-mates</t>
  </si>
  <si>
    <t>Treats peers from different social, religious and economic background without any discrimination</t>
  </si>
  <si>
    <t>Respects opposite gender and is comfortable in their company</t>
  </si>
  <si>
    <t>Does not bully others</t>
  </si>
  <si>
    <t>Deals tactfully with the peers having aggressive behaviour.</t>
  </si>
  <si>
    <t>Shares credit and praise with team members and peers</t>
  </si>
  <si>
    <t>ATTITUDES Towards SCHOOL PROGRAMMES &amp; ENVIRONMENT</t>
  </si>
  <si>
    <t>Attaches a lot of importance to school activities and programmes</t>
  </si>
  <si>
    <t>Participates in school activities relating to improvement of environment</t>
  </si>
  <si>
    <t>Enthusiastically participates in school programmes</t>
  </si>
  <si>
    <t>Shoulders responsibility happily</t>
  </si>
  <si>
    <t>Confronts any one who criticises school and school programmes</t>
  </si>
  <si>
    <t>Insists on parents to participate/witness school programmes</t>
  </si>
  <si>
    <t>Participates in community activities relating to environment</t>
  </si>
  <si>
    <t>Takes care of school property</t>
  </si>
  <si>
    <t>Sensitive and concerned about environmental degradation</t>
  </si>
  <si>
    <t>Takes initiative in planning activities for the betterment of environment</t>
  </si>
  <si>
    <t>Punctuality and regularity in school programme</t>
  </si>
  <si>
    <t>Participation and volunteer ship in school programme</t>
  </si>
  <si>
    <t>Responsible and effective delivery of job</t>
  </si>
  <si>
    <t>Leadership skill</t>
  </si>
  <si>
    <t>Inspire others</t>
  </si>
  <si>
    <t>ATTITUDES Towards  VALUE SYSTEMS</t>
  </si>
  <si>
    <t>Attends hoisting of National Flag with respect and decorum</t>
  </si>
  <si>
    <t>Integrity/respect diversity(culture, opinion, belief, ability)</t>
  </si>
  <si>
    <t>Understands the meaning of tri colour and the Ashok Chakra</t>
  </si>
  <si>
    <t>Takes interest in the national freedom struggle</t>
  </si>
  <si>
    <t>Responsible and positive attitude towards members of socity</t>
  </si>
  <si>
    <t>Displays pride in being an Indian citizen</t>
  </si>
  <si>
    <t>Courteous (display spirit) to everyone.</t>
  </si>
  <si>
    <t>Reads biographies of freedom fighters</t>
  </si>
  <si>
    <t>Respects Indian diversity</t>
  </si>
  <si>
    <t>Maintains peace and love</t>
  </si>
  <si>
    <t>Shows a proactive and responsible behaviour during crisis</t>
  </si>
  <si>
    <t>Renders social work enthusiastically</t>
  </si>
  <si>
    <t>Respects opposite gender</t>
  </si>
  <si>
    <t>Kind and helpful towards classmates and people of community</t>
  </si>
  <si>
    <t>Reads and discusses about the Indian culture and heritage</t>
  </si>
  <si>
    <t>Participation in literary and creative activity</t>
  </si>
  <si>
    <t>Appreciation ability of literary and creative skill</t>
  </si>
  <si>
    <t>Express ideas/opinions creativity</t>
  </si>
  <si>
    <t>Exhibition of collaborative skill</t>
  </si>
  <si>
    <t>Composes poems or lyrics</t>
  </si>
  <si>
    <t>Writes short stories</t>
  </si>
  <si>
    <t>Participates actively in literary and creative activities at school</t>
  </si>
  <si>
    <t>Plans and organizes literary events like debates, recitation, book clubs etc.</t>
  </si>
  <si>
    <t>Reads books and shows a high degree of awareness in the field of literature</t>
  </si>
  <si>
    <t>Appreciates well written or spoken pieces representing various genre’s</t>
  </si>
  <si>
    <t>Expresses ideas and opinions creatively in different forms</t>
  </si>
  <si>
    <t>Displays originality of ideas and opinions</t>
  </si>
  <si>
    <t>Is able to inspire others and involve a large part of the school</t>
  </si>
  <si>
    <t>Writes literary criticisms</t>
  </si>
  <si>
    <t>Participation in scientific activities at various level</t>
  </si>
  <si>
    <t>Display scientific temperamental and implementation in day to day life.</t>
  </si>
  <si>
    <t>Keen observation/taking initiative and inspire other for scientific activities</t>
  </si>
  <si>
    <t>Aware and well informed about scientific skill.</t>
  </si>
  <si>
    <t>Verifies existing knowledge before accepting</t>
  </si>
  <si>
    <t>Does not get carried away by rumours and media reports</t>
  </si>
  <si>
    <t>Tries to find new and more effective solutions to problems</t>
  </si>
  <si>
    <t>Conducts experiments with efficiency and effectiveness</t>
  </si>
  <si>
    <t>Takes keen interest in scientific activities in laboratory and field-based experiment at school, inter-school, state, national and international level</t>
  </si>
  <si>
    <t>Takes the initiative to plan, organize and evaluate various science-related events</t>
  </si>
  <si>
    <t>Shows a high degree of curiosity and reads science related literature</t>
  </si>
  <si>
    <t>Is a keen observer and is able to make decisions</t>
  </si>
  <si>
    <t>Displays good experimental skills and a practical knowledge of every day phenomena</t>
  </si>
  <si>
    <t>Makes use of technology in making projects and models</t>
  </si>
  <si>
    <t>INFORMATION AND COMMUNICATION TECHNOLOGY (ICT)</t>
  </si>
  <si>
    <t>Is efficient in handling IT equipments and gadgets</t>
  </si>
  <si>
    <t>Has a step by step approach to solving a problem</t>
  </si>
  <si>
    <t>Is able to apply theoretical knowledge into practical usage</t>
  </si>
  <si>
    <t>Plants and adheres to activity and project time lines</t>
  </si>
  <si>
    <t>Takes initiative in organizing and participating in technology related events</t>
  </si>
  <si>
    <t>Takes keen interest in computer related activities</t>
  </si>
  <si>
    <t>Is helpful, guides and facilitates others.</t>
  </si>
  <si>
    <t>Is innovative in ideas</t>
  </si>
  <si>
    <t>Adheres to ethical norms of using technology</t>
  </si>
  <si>
    <t>ORGANIZATIONAL AND LEADERSHIP SKILLS (CLUBS)</t>
  </si>
  <si>
    <t>Helps and organizes events in that capacity</t>
  </si>
  <si>
    <t>Demonstrates ability to work in teams</t>
  </si>
  <si>
    <t>Can organize work groups in short time</t>
  </si>
  <si>
    <t>Actively participates in School Clubs</t>
  </si>
  <si>
    <t>Represents class, school, inter-school and at various other levels</t>
  </si>
  <si>
    <t>Exhibits collaboration and co-ordination skills while executing the tasks</t>
  </si>
  <si>
    <t>Displays originality of ideas and the ability to see them through</t>
  </si>
  <si>
    <t>Delivers assigned jobs with responsibility</t>
  </si>
  <si>
    <t>Is a keen observer and is able to take decisions</t>
  </si>
  <si>
    <t>Shows keenness and interest</t>
  </si>
  <si>
    <t>Is able to relax completely during exercises</t>
  </si>
  <si>
    <t>Sits  comfortably in the correct steady, straight posture</t>
  </si>
  <si>
    <t>Is able to remain undisturbed for a while</t>
  </si>
  <si>
    <t>Demonstrates physical fitness and agility</t>
  </si>
  <si>
    <t>Displays courage and determination</t>
  </si>
  <si>
    <t>Demonstrates flexibility of the body</t>
  </si>
  <si>
    <t>Organizes and provides leadership in this area</t>
  </si>
  <si>
    <t>Takes initiative and interest in Yoga</t>
  </si>
  <si>
    <t>Innate talent in an identified sports/activity participation</t>
  </si>
  <si>
    <t xml:space="preserve">Adaptive power according to situation </t>
  </si>
  <si>
    <t>Good hand eye coordination</t>
  </si>
  <si>
    <t>Ability to evaluate and react appropriately to strategic situations</t>
  </si>
  <si>
    <t>Demonstration sportsmanship</t>
  </si>
  <si>
    <t>Take initiative and inspires  other</t>
  </si>
  <si>
    <t>Displays an innate talent in an identified sport</t>
  </si>
  <si>
    <t>Ability to produce strength in the shortest possible time</t>
  </si>
  <si>
    <t>Is agile and is able to change direction quickly during the game/match and is flexible.</t>
  </si>
  <si>
    <t>Displays durability: (The ability to withstand physical exercise over a long period of time.</t>
  </si>
  <si>
    <t>Shows good hand-eye coordination: the ability to react quickly to sensory perception.</t>
  </si>
  <si>
    <t>Demonstrates sportsmanship</t>
  </si>
  <si>
    <t>Displays a healthy team spirit</t>
  </si>
  <si>
    <t>Punctuality and regularity for practice etc.</t>
  </si>
  <si>
    <t>FIRST AID</t>
  </si>
  <si>
    <t>GARDENING/ SHRAMDAAN</t>
  </si>
  <si>
    <t>Utility Developed by : Paras Hosting,    Visit us at : www.ParasHosting.com</t>
  </si>
  <si>
    <t>Help Line No. 097293 71551    Email : response@parasHosting.com</t>
  </si>
  <si>
    <t>Co-Scholastic Grade Certificate Class X 2017</t>
  </si>
  <si>
    <t>Co-Scholastic Grade Certificate Class X (2017)</t>
  </si>
  <si>
    <t>Print Co-Scholastic Certificate</t>
  </si>
  <si>
    <t>Commands</t>
  </si>
  <si>
    <t>Enter Student Particulars</t>
  </si>
  <si>
    <t>DI Codes For Class 10th</t>
  </si>
  <si>
    <t>Section</t>
  </si>
  <si>
    <t>Roll No. (Alloted by CBSE)</t>
  </si>
  <si>
    <t>Life Skills</t>
  </si>
  <si>
    <t>Descriptive Indicator</t>
  </si>
  <si>
    <t>Grade Point</t>
  </si>
  <si>
    <t>2 (D) Attitudes and Values</t>
  </si>
  <si>
    <t>Attitude towards</t>
  </si>
  <si>
    <t>3 (A) Co-Curricular Activities</t>
  </si>
  <si>
    <t>Activity</t>
  </si>
  <si>
    <t>3 (B) Physical and Health Education:</t>
  </si>
  <si>
    <t>2 (A) : Life Skills</t>
  </si>
  <si>
    <t>Social Skills</t>
  </si>
  <si>
    <t>Emotional Skills</t>
  </si>
  <si>
    <t>Visual and Performing Arts</t>
  </si>
  <si>
    <t>Schoolmates</t>
  </si>
  <si>
    <t>School Programmes &amp; Environment</t>
  </si>
  <si>
    <t>Value Systems</t>
  </si>
  <si>
    <t>Board Roll Number</t>
  </si>
  <si>
    <t>How to Use This Utility?</t>
  </si>
  <si>
    <t>ABC Public School</t>
  </si>
  <si>
    <t>School Address1, City ABC, Delhi</t>
  </si>
  <si>
    <t>Email : schoolname@gmail.com</t>
  </si>
  <si>
    <t>Tel. No. 011-2222222</t>
  </si>
  <si>
    <t>For Step-By-Step Tutorial or Help, kindly visit the page below -</t>
  </si>
  <si>
    <t>DI Code List</t>
  </si>
  <si>
    <t>http://parashosting.com/CBSE-Co-Scholastic-Grade-Certificate-Class-X-2017.html</t>
  </si>
  <si>
    <t>Update School Info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</si>
</sst>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\-0;;@"/>
  </numFmts>
  <fonts count="4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7"/>
      <name val="Arial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18"/>
      <name val="Arial Black"/>
      <family val="2"/>
    </font>
    <font>
      <u/>
      <sz val="11.5"/>
      <color indexed="12"/>
      <name val="Arial"/>
    </font>
    <font>
      <b/>
      <sz val="14"/>
      <color indexed="9"/>
      <name val="Arial Black"/>
      <family val="2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1.5"/>
      <color indexed="16"/>
      <name val="Arial"/>
      <family val="2"/>
    </font>
    <font>
      <b/>
      <sz val="9"/>
      <color indexed="16"/>
      <name val="Arial"/>
      <family val="2"/>
    </font>
    <font>
      <b/>
      <sz val="22"/>
      <name val="Arial"/>
      <family val="2"/>
    </font>
    <font>
      <sz val="16"/>
      <name val="Arial"/>
    </font>
    <font>
      <b/>
      <sz val="14"/>
      <name val="Arial Black"/>
      <family val="2"/>
    </font>
    <font>
      <sz val="16"/>
      <color indexed="22"/>
      <name val="Arial"/>
    </font>
    <font>
      <b/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0"/>
      <color indexed="81"/>
      <name val="Tahoma"/>
      <family val="2"/>
    </font>
    <font>
      <sz val="16"/>
      <name val="Arial"/>
      <family val="2"/>
    </font>
    <font>
      <sz val="11"/>
      <name val="Arial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 Black"/>
      <family val="2"/>
    </font>
    <font>
      <b/>
      <sz val="9"/>
      <color indexed="81"/>
      <name val="Tahoma"/>
      <charset val="1"/>
    </font>
    <font>
      <b/>
      <sz val="26"/>
      <name val="Impact"/>
      <family val="2"/>
    </font>
    <font>
      <b/>
      <sz val="9"/>
      <color indexed="81"/>
      <name val="Tahoma"/>
      <family val="2"/>
    </font>
    <font>
      <b/>
      <sz val="22"/>
      <name val="Arial Black"/>
      <family val="2"/>
    </font>
    <font>
      <b/>
      <sz val="11"/>
      <color indexed="9"/>
      <name val="Arial Black"/>
      <family val="2"/>
    </font>
    <font>
      <sz val="10"/>
      <color indexed="16"/>
      <name val="Arial"/>
      <family val="2"/>
    </font>
    <font>
      <sz val="14"/>
      <color indexed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9" fontId="0" fillId="5" borderId="2" xfId="0" applyNumberFormat="1" applyFill="1" applyBorder="1"/>
    <xf numFmtId="0" fontId="0" fillId="5" borderId="3" xfId="0" applyFill="1" applyBorder="1"/>
    <xf numFmtId="9" fontId="0" fillId="5" borderId="4" xfId="0" applyNumberFormat="1" applyFill="1" applyBorder="1"/>
    <xf numFmtId="0" fontId="0" fillId="5" borderId="5" xfId="0" applyFill="1" applyBorder="1"/>
    <xf numFmtId="9" fontId="0" fillId="5" borderId="6" xfId="0" applyNumberFormat="1" applyFill="1" applyBorder="1"/>
    <xf numFmtId="0" fontId="0" fillId="5" borderId="7" xfId="0" applyFill="1" applyBorder="1"/>
    <xf numFmtId="1" fontId="0" fillId="5" borderId="2" xfId="0" applyNumberFormat="1" applyFill="1" applyBorder="1"/>
    <xf numFmtId="1" fontId="0" fillId="5" borderId="4" xfId="0" applyNumberFormat="1" applyFill="1" applyBorder="1"/>
    <xf numFmtId="1" fontId="0" fillId="5" borderId="6" xfId="0" applyNumberFormat="1" applyFill="1" applyBorder="1"/>
    <xf numFmtId="164" fontId="0" fillId="5" borderId="2" xfId="0" applyNumberFormat="1" applyFill="1" applyBorder="1"/>
    <xf numFmtId="164" fontId="0" fillId="5" borderId="4" xfId="0" applyNumberFormat="1" applyFill="1" applyBorder="1"/>
    <xf numFmtId="164" fontId="0" fillId="5" borderId="6" xfId="0" applyNumberForma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Border="1" applyProtection="1"/>
    <xf numFmtId="165" fontId="12" fillId="4" borderId="1" xfId="0" applyNumberFormat="1" applyFont="1" applyFill="1" applyBorder="1" applyAlignment="1" applyProtection="1">
      <alignment horizontal="center" vertical="center"/>
    </xf>
    <xf numFmtId="165" fontId="1" fillId="4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Border="1" applyProtection="1"/>
    <xf numFmtId="0" fontId="25" fillId="0" borderId="1" xfId="0" applyFont="1" applyBorder="1" applyProtection="1"/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165" fontId="1" fillId="4" borderId="8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32" fillId="4" borderId="1" xfId="0" applyFont="1" applyFill="1" applyBorder="1" applyAlignment="1">
      <alignment vertical="center"/>
    </xf>
    <xf numFmtId="0" fontId="33" fillId="0" borderId="1" xfId="0" applyFont="1" applyBorder="1" applyAlignment="1" applyProtection="1">
      <alignment vertical="center"/>
      <protection locked="0"/>
    </xf>
    <xf numFmtId="165" fontId="6" fillId="0" borderId="0" xfId="0" applyNumberFormat="1" applyFont="1" applyAlignment="1">
      <alignment horizontal="left" vertical="center"/>
    </xf>
    <xf numFmtId="0" fontId="7" fillId="0" borderId="0" xfId="0" applyFont="1" applyBorder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165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Border="1" applyProtection="1"/>
    <xf numFmtId="0" fontId="7" fillId="0" borderId="0" xfId="0" applyFont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41" fillId="0" borderId="0" xfId="1" applyFont="1" applyFill="1" applyBorder="1" applyAlignment="1" applyProtection="1">
      <alignment vertical="center" wrapText="1"/>
    </xf>
    <xf numFmtId="0" fontId="25" fillId="0" borderId="0" xfId="0" applyFont="1" applyBorder="1" applyProtection="1"/>
    <xf numFmtId="0" fontId="10" fillId="0" borderId="0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7" fillId="9" borderId="11" xfId="0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Border="1" applyAlignment="1" applyProtection="1">
      <alignment horizontal="center"/>
    </xf>
    <xf numFmtId="0" fontId="26" fillId="4" borderId="0" xfId="0" applyFont="1" applyFill="1" applyAlignment="1">
      <alignment horizontal="center"/>
    </xf>
    <xf numFmtId="0" fontId="31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8" xfId="0" applyFont="1" applyBorder="1" applyAlignment="1" applyProtection="1">
      <alignment horizontal="left" wrapText="1"/>
      <protection locked="0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 vertical="center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4" borderId="1" xfId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7" borderId="0" xfId="0" applyFont="1" applyFill="1" applyAlignment="1" applyProtection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34" fillId="4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vertical="center"/>
    </xf>
    <xf numFmtId="0" fontId="42" fillId="0" borderId="2" xfId="1" applyFont="1" applyFill="1" applyBorder="1" applyAlignment="1" applyProtection="1">
      <alignment horizontal="center" vertical="center" wrapText="1"/>
    </xf>
    <xf numFmtId="0" fontId="42" fillId="0" borderId="12" xfId="1" applyFont="1" applyFill="1" applyBorder="1" applyAlignment="1" applyProtection="1">
      <alignment horizontal="center" vertical="center" wrapText="1"/>
    </xf>
    <xf numFmtId="0" fontId="42" fillId="0" borderId="3" xfId="1" applyFont="1" applyFill="1" applyBorder="1" applyAlignment="1" applyProtection="1">
      <alignment horizontal="center" vertical="center" wrapText="1"/>
    </xf>
    <xf numFmtId="0" fontId="42" fillId="0" borderId="4" xfId="1" applyFont="1" applyFill="1" applyBorder="1" applyAlignment="1" applyProtection="1">
      <alignment horizontal="center" vertical="center" wrapText="1"/>
    </xf>
    <xf numFmtId="0" fontId="42" fillId="0" borderId="0" xfId="1" applyFont="1" applyFill="1" applyBorder="1" applyAlignment="1" applyProtection="1">
      <alignment horizontal="center" vertical="center" wrapText="1"/>
    </xf>
    <xf numFmtId="0" fontId="42" fillId="0" borderId="5" xfId="1" applyFont="1" applyFill="1" applyBorder="1" applyAlignment="1" applyProtection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 wrapText="1"/>
    </xf>
    <xf numFmtId="0" fontId="15" fillId="0" borderId="4" xfId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5" xfId="1" applyFont="1" applyFill="1" applyBorder="1" applyAlignment="1" applyProtection="1">
      <alignment horizontal="center" vertical="center" wrapText="1"/>
    </xf>
    <xf numFmtId="0" fontId="22" fillId="0" borderId="6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 vertical="center" wrapText="1"/>
    </xf>
    <xf numFmtId="0" fontId="22" fillId="0" borderId="7" xfId="1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ai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ai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ai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jpeg"/><Relationship Id="rId1" Type="http://schemas.openxmlformats.org/officeDocument/2006/relationships/hyperlink" Target="#Main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jpeg"/><Relationship Id="rId1" Type="http://schemas.openxmlformats.org/officeDocument/2006/relationships/hyperlink" Target="#Main!A1"/><Relationship Id="rId4" Type="http://schemas.openxmlformats.org/officeDocument/2006/relationships/hyperlink" Target="#Main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ain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a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5375413</xdr:colOff>
      <xdr:row>0</xdr:row>
      <xdr:rowOff>0</xdr:rowOff>
    </xdr:from>
    <xdr:to>
      <xdr:col>1</xdr:col>
      <xdr:colOff>6061213</xdr:colOff>
      <xdr:row>2</xdr:row>
      <xdr:rowOff>97735</xdr:rowOff>
    </xdr:to>
    <xdr:pic>
      <xdr:nvPicPr>
        <xdr:cNvPr id="2" name="Picture 3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80652" y="0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581025</xdr:colOff>
      <xdr:row>3</xdr:row>
      <xdr:rowOff>19050</xdr:rowOff>
    </xdr:to>
    <xdr:pic>
      <xdr:nvPicPr>
        <xdr:cNvPr id="35849" name="Picture 1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572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685800</xdr:colOff>
      <xdr:row>23</xdr:row>
      <xdr:rowOff>180975</xdr:rowOff>
    </xdr:to>
    <xdr:pic>
      <xdr:nvPicPr>
        <xdr:cNvPr id="32787" name="Picture 1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0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1098176</xdr:colOff>
      <xdr:row>0</xdr:row>
      <xdr:rowOff>75080</xdr:rowOff>
    </xdr:from>
    <xdr:to>
      <xdr:col>6</xdr:col>
      <xdr:colOff>1779494</xdr:colOff>
      <xdr:row>3</xdr:row>
      <xdr:rowOff>94130</xdr:rowOff>
    </xdr:to>
    <xdr:pic>
      <xdr:nvPicPr>
        <xdr:cNvPr id="5138" name="Picture 3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91264" y="75080"/>
          <a:ext cx="681318" cy="680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695325</xdr:colOff>
      <xdr:row>3</xdr:row>
      <xdr:rowOff>47625</xdr:rowOff>
    </xdr:to>
    <xdr:pic>
      <xdr:nvPicPr>
        <xdr:cNvPr id="5139" name="Picture 4" descr="hom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28575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1</xdr:col>
      <xdr:colOff>190500</xdr:colOff>
      <xdr:row>0</xdr:row>
      <xdr:rowOff>866775</xdr:rowOff>
    </xdr:to>
    <xdr:pic>
      <xdr:nvPicPr>
        <xdr:cNvPr id="47105" name="Picture 1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180975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542924</xdr:colOff>
      <xdr:row>0</xdr:row>
      <xdr:rowOff>234043</xdr:rowOff>
    </xdr:from>
    <xdr:to>
      <xdr:col>23</xdr:col>
      <xdr:colOff>590549</xdr:colOff>
      <xdr:row>0</xdr:row>
      <xdr:rowOff>919843</xdr:rowOff>
    </xdr:to>
    <xdr:pic>
      <xdr:nvPicPr>
        <xdr:cNvPr id="47106" name="Picture 2" descr="hom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49674" y="234043"/>
          <a:ext cx="687161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390525</xdr:colOff>
      <xdr:row>0</xdr:row>
      <xdr:rowOff>295275</xdr:rowOff>
    </xdr:from>
    <xdr:to>
      <xdr:col>27</xdr:col>
      <xdr:colOff>438150</xdr:colOff>
      <xdr:row>0</xdr:row>
      <xdr:rowOff>981075</xdr:rowOff>
    </xdr:to>
    <xdr:pic>
      <xdr:nvPicPr>
        <xdr:cNvPr id="47110" name="Picture 7" descr="hom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21400" y="295275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123825</xdr:rowOff>
    </xdr:from>
    <xdr:to>
      <xdr:col>6</xdr:col>
      <xdr:colOff>428625</xdr:colOff>
      <xdr:row>3</xdr:row>
      <xdr:rowOff>76200</xdr:rowOff>
    </xdr:to>
    <xdr:pic>
      <xdr:nvPicPr>
        <xdr:cNvPr id="7179" name="Picture 3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81625" y="123825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285750</xdr:rowOff>
    </xdr:from>
    <xdr:to>
      <xdr:col>3</xdr:col>
      <xdr:colOff>647700</xdr:colOff>
      <xdr:row>2</xdr:row>
      <xdr:rowOff>323850</xdr:rowOff>
    </xdr:to>
    <xdr:pic>
      <xdr:nvPicPr>
        <xdr:cNvPr id="2093" name="Picture 2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" y="285750"/>
          <a:ext cx="1666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1257300</xdr:colOff>
      <xdr:row>6</xdr:row>
      <xdr:rowOff>9525</xdr:rowOff>
    </xdr:from>
    <xdr:to>
      <xdr:col>7</xdr:col>
      <xdr:colOff>771525</xdr:colOff>
      <xdr:row>8</xdr:row>
      <xdr:rowOff>180975</xdr:rowOff>
    </xdr:to>
    <xdr:pic>
      <xdr:nvPicPr>
        <xdr:cNvPr id="3" name="Picture 2" descr="e-parinaam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6350" y="1647825"/>
          <a:ext cx="208597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1</xdr:col>
      <xdr:colOff>190500</xdr:colOff>
      <xdr:row>0</xdr:row>
      <xdr:rowOff>866775</xdr:rowOff>
    </xdr:to>
    <xdr:pic>
      <xdr:nvPicPr>
        <xdr:cNvPr id="31788" name="Picture 1" descr="hom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180975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parashosting.com/CBSE-Co-Scholastic-Grade-Certificate-Class-X-2017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408"/>
  <sheetViews>
    <sheetView zoomScale="115" zoomScaleSheetLayoutView="115" workbookViewId="0">
      <selection activeCell="B5" sqref="B5"/>
    </sheetView>
  </sheetViews>
  <sheetFormatPr defaultRowHeight="12.75"/>
  <cols>
    <col min="1" max="1" width="7.5703125" style="71" customWidth="1"/>
    <col min="2" max="2" width="94" style="72" customWidth="1"/>
    <col min="3" max="16384" width="9.140625" style="37"/>
  </cols>
  <sheetData>
    <row r="1" spans="1:4" ht="25.5" customHeight="1">
      <c r="A1" s="115" t="s">
        <v>75</v>
      </c>
      <c r="B1" s="115"/>
    </row>
    <row r="2" spans="1:4" ht="21" customHeight="1">
      <c r="A2" s="116" t="s">
        <v>28</v>
      </c>
      <c r="B2" s="116"/>
      <c r="D2" s="107"/>
    </row>
    <row r="3" spans="1:4" ht="15.75" customHeight="1">
      <c r="A3" s="117" t="s">
        <v>294</v>
      </c>
      <c r="B3" s="117"/>
      <c r="C3" s="55"/>
    </row>
    <row r="4" spans="1:4">
      <c r="A4" s="56" t="s">
        <v>76</v>
      </c>
      <c r="B4" s="57" t="s">
        <v>77</v>
      </c>
      <c r="C4" s="55"/>
    </row>
    <row r="5" spans="1:4">
      <c r="A5" s="58">
        <v>901</v>
      </c>
      <c r="B5" s="59" t="s">
        <v>78</v>
      </c>
      <c r="C5" s="55"/>
    </row>
    <row r="6" spans="1:4">
      <c r="A6" s="58">
        <v>902</v>
      </c>
      <c r="B6" s="59" t="s">
        <v>79</v>
      </c>
      <c r="C6" s="55"/>
    </row>
    <row r="7" spans="1:4">
      <c r="A7" s="58">
        <v>903</v>
      </c>
      <c r="B7" s="59" t="s">
        <v>80</v>
      </c>
      <c r="C7" s="55"/>
    </row>
    <row r="8" spans="1:4">
      <c r="A8" s="58">
        <v>904</v>
      </c>
      <c r="B8" s="59" t="s">
        <v>81</v>
      </c>
      <c r="C8" s="55"/>
    </row>
    <row r="9" spans="1:4">
      <c r="A9" s="58">
        <v>905</v>
      </c>
      <c r="B9" s="59" t="s">
        <v>82</v>
      </c>
      <c r="C9" s="55"/>
    </row>
    <row r="10" spans="1:4">
      <c r="A10" s="58">
        <v>906</v>
      </c>
      <c r="B10" s="59" t="s">
        <v>83</v>
      </c>
      <c r="C10" s="55"/>
    </row>
    <row r="11" spans="1:4">
      <c r="A11" s="58">
        <v>907</v>
      </c>
      <c r="B11" s="59" t="s">
        <v>84</v>
      </c>
      <c r="C11" s="55"/>
    </row>
    <row r="12" spans="1:4">
      <c r="A12" s="58">
        <v>908</v>
      </c>
      <c r="B12" s="59" t="s">
        <v>85</v>
      </c>
      <c r="C12" s="55"/>
    </row>
    <row r="13" spans="1:4">
      <c r="A13" s="58">
        <v>909</v>
      </c>
      <c r="B13" s="59" t="s">
        <v>86</v>
      </c>
      <c r="C13" s="55"/>
    </row>
    <row r="14" spans="1:4">
      <c r="A14" s="58">
        <v>910</v>
      </c>
      <c r="B14" s="59" t="s">
        <v>87</v>
      </c>
      <c r="C14" s="55"/>
    </row>
    <row r="15" spans="1:4">
      <c r="A15" s="58">
        <v>911</v>
      </c>
      <c r="B15" s="59" t="s">
        <v>88</v>
      </c>
      <c r="C15" s="55"/>
    </row>
    <row r="16" spans="1:4">
      <c r="A16" s="58">
        <v>912</v>
      </c>
      <c r="B16" s="59" t="s">
        <v>89</v>
      </c>
      <c r="C16" s="55"/>
    </row>
    <row r="17" spans="1:3">
      <c r="A17" s="58">
        <v>913</v>
      </c>
      <c r="B17" s="59" t="s">
        <v>90</v>
      </c>
      <c r="C17" s="55"/>
    </row>
    <row r="18" spans="1:3">
      <c r="A18" s="58">
        <v>914</v>
      </c>
      <c r="B18" s="59" t="s">
        <v>91</v>
      </c>
      <c r="C18" s="55"/>
    </row>
    <row r="19" spans="1:3">
      <c r="A19" s="58">
        <v>915</v>
      </c>
      <c r="B19" s="60"/>
      <c r="C19" s="55"/>
    </row>
    <row r="20" spans="1:3">
      <c r="A20" s="56" t="s">
        <v>76</v>
      </c>
      <c r="B20" s="57" t="s">
        <v>92</v>
      </c>
      <c r="C20" s="55"/>
    </row>
    <row r="21" spans="1:3" ht="25.5">
      <c r="A21" s="58">
        <v>916</v>
      </c>
      <c r="B21" s="59" t="s">
        <v>93</v>
      </c>
      <c r="C21" s="55"/>
    </row>
    <row r="22" spans="1:3">
      <c r="A22" s="58">
        <v>917</v>
      </c>
      <c r="B22" s="59" t="s">
        <v>94</v>
      </c>
      <c r="C22" s="55"/>
    </row>
    <row r="23" spans="1:3">
      <c r="A23" s="58">
        <v>918</v>
      </c>
      <c r="B23" s="59" t="s">
        <v>95</v>
      </c>
      <c r="C23" s="55"/>
    </row>
    <row r="24" spans="1:3">
      <c r="A24" s="58">
        <v>919</v>
      </c>
      <c r="B24" s="59" t="s">
        <v>96</v>
      </c>
      <c r="C24" s="55"/>
    </row>
    <row r="25" spans="1:3">
      <c r="A25" s="58">
        <v>920</v>
      </c>
      <c r="B25" s="59" t="s">
        <v>97</v>
      </c>
      <c r="C25" s="55"/>
    </row>
    <row r="26" spans="1:3">
      <c r="A26" s="58">
        <v>921</v>
      </c>
      <c r="B26" s="59" t="s">
        <v>98</v>
      </c>
      <c r="C26" s="55"/>
    </row>
    <row r="27" spans="1:3">
      <c r="A27" s="58">
        <v>922</v>
      </c>
      <c r="B27" s="59" t="s">
        <v>99</v>
      </c>
      <c r="C27" s="55"/>
    </row>
    <row r="28" spans="1:3">
      <c r="A28" s="58">
        <v>923</v>
      </c>
      <c r="B28" s="59" t="s">
        <v>100</v>
      </c>
      <c r="C28" s="55"/>
    </row>
    <row r="29" spans="1:3">
      <c r="A29" s="58">
        <v>924</v>
      </c>
      <c r="B29" s="59" t="s">
        <v>101</v>
      </c>
      <c r="C29" s="55"/>
    </row>
    <row r="30" spans="1:3">
      <c r="A30" s="58">
        <v>925</v>
      </c>
      <c r="B30" s="59" t="s">
        <v>102</v>
      </c>
      <c r="C30" s="55"/>
    </row>
    <row r="31" spans="1:3">
      <c r="A31" s="58">
        <v>926</v>
      </c>
      <c r="B31" s="59" t="s">
        <v>103</v>
      </c>
      <c r="C31" s="55"/>
    </row>
    <row r="32" spans="1:3">
      <c r="A32" s="58">
        <v>927</v>
      </c>
      <c r="B32" s="59" t="s">
        <v>104</v>
      </c>
      <c r="C32" s="55"/>
    </row>
    <row r="33" spans="1:3">
      <c r="A33" s="58">
        <v>928</v>
      </c>
      <c r="B33" s="59" t="s">
        <v>105</v>
      </c>
      <c r="C33" s="55"/>
    </row>
    <row r="34" spans="1:3">
      <c r="A34" s="58">
        <v>929</v>
      </c>
      <c r="B34" s="59" t="s">
        <v>106</v>
      </c>
      <c r="C34" s="55"/>
    </row>
    <row r="35" spans="1:3">
      <c r="A35" s="58">
        <v>930</v>
      </c>
      <c r="B35" s="59" t="s">
        <v>107</v>
      </c>
      <c r="C35" s="55"/>
    </row>
    <row r="36" spans="1:3">
      <c r="A36" s="61"/>
      <c r="B36" s="62"/>
      <c r="C36" s="55"/>
    </row>
    <row r="37" spans="1:3">
      <c r="A37" s="56" t="s">
        <v>76</v>
      </c>
      <c r="B37" s="57" t="s">
        <v>108</v>
      </c>
      <c r="C37" s="55"/>
    </row>
    <row r="38" spans="1:3">
      <c r="A38" s="58">
        <v>931</v>
      </c>
      <c r="B38" s="59" t="s">
        <v>109</v>
      </c>
      <c r="C38" s="55"/>
    </row>
    <row r="39" spans="1:3" ht="25.5">
      <c r="A39" s="58">
        <v>932</v>
      </c>
      <c r="B39" s="59" t="s">
        <v>110</v>
      </c>
      <c r="C39" s="55"/>
    </row>
    <row r="40" spans="1:3">
      <c r="A40" s="58">
        <v>933</v>
      </c>
      <c r="B40" s="59" t="s">
        <v>111</v>
      </c>
      <c r="C40" s="55"/>
    </row>
    <row r="41" spans="1:3">
      <c r="A41" s="58">
        <v>934</v>
      </c>
      <c r="B41" s="59" t="s">
        <v>112</v>
      </c>
      <c r="C41" s="55"/>
    </row>
    <row r="42" spans="1:3" ht="25.5">
      <c r="A42" s="58">
        <v>935</v>
      </c>
      <c r="B42" s="59" t="s">
        <v>113</v>
      </c>
      <c r="C42" s="55"/>
    </row>
    <row r="43" spans="1:3">
      <c r="A43" s="58">
        <v>936</v>
      </c>
      <c r="B43" s="63" t="s">
        <v>114</v>
      </c>
      <c r="C43" s="55"/>
    </row>
    <row r="44" spans="1:3">
      <c r="A44" s="58">
        <v>937</v>
      </c>
      <c r="B44" s="63" t="s">
        <v>115</v>
      </c>
      <c r="C44" s="55"/>
    </row>
    <row r="45" spans="1:3">
      <c r="A45" s="58">
        <v>938</v>
      </c>
      <c r="B45" s="63" t="s">
        <v>116</v>
      </c>
      <c r="C45" s="55"/>
    </row>
    <row r="46" spans="1:3">
      <c r="A46" s="58">
        <v>939</v>
      </c>
      <c r="B46" s="63" t="s">
        <v>117</v>
      </c>
      <c r="C46" s="55"/>
    </row>
    <row r="47" spans="1:3">
      <c r="A47" s="58">
        <v>940</v>
      </c>
      <c r="B47" s="59" t="s">
        <v>118</v>
      </c>
      <c r="C47" s="55"/>
    </row>
    <row r="48" spans="1:3">
      <c r="A48" s="58">
        <v>941</v>
      </c>
      <c r="B48" s="59" t="s">
        <v>119</v>
      </c>
      <c r="C48" s="55"/>
    </row>
    <row r="49" spans="1:3">
      <c r="A49" s="58">
        <v>942</v>
      </c>
      <c r="B49" s="59" t="s">
        <v>120</v>
      </c>
      <c r="C49" s="55"/>
    </row>
    <row r="50" spans="1:3">
      <c r="A50" s="58">
        <v>943</v>
      </c>
      <c r="B50" s="59" t="s">
        <v>121</v>
      </c>
      <c r="C50" s="55"/>
    </row>
    <row r="51" spans="1:3">
      <c r="A51" s="58">
        <v>944</v>
      </c>
      <c r="B51" s="59" t="s">
        <v>122</v>
      </c>
      <c r="C51" s="55"/>
    </row>
    <row r="52" spans="1:3">
      <c r="A52" s="58">
        <v>945</v>
      </c>
      <c r="B52" s="59" t="s">
        <v>123</v>
      </c>
      <c r="C52" s="55"/>
    </row>
    <row r="53" spans="1:3">
      <c r="A53" s="64"/>
      <c r="B53" s="62"/>
      <c r="C53" s="55"/>
    </row>
    <row r="54" spans="1:3">
      <c r="A54" s="56" t="s">
        <v>76</v>
      </c>
      <c r="B54" s="57" t="s">
        <v>124</v>
      </c>
      <c r="C54" s="55"/>
    </row>
    <row r="55" spans="1:3">
      <c r="A55" s="58">
        <v>946</v>
      </c>
      <c r="B55" s="63" t="s">
        <v>125</v>
      </c>
      <c r="C55" s="55"/>
    </row>
    <row r="56" spans="1:3">
      <c r="A56" s="58">
        <v>947</v>
      </c>
      <c r="B56" s="63" t="s">
        <v>126</v>
      </c>
      <c r="C56" s="55"/>
    </row>
    <row r="57" spans="1:3">
      <c r="A57" s="58">
        <v>948</v>
      </c>
      <c r="B57" s="63" t="s">
        <v>127</v>
      </c>
      <c r="C57" s="55"/>
    </row>
    <row r="58" spans="1:3">
      <c r="A58" s="58">
        <v>949</v>
      </c>
      <c r="B58" s="63" t="s">
        <v>128</v>
      </c>
      <c r="C58" s="55"/>
    </row>
    <row r="59" spans="1:3">
      <c r="A59" s="58">
        <v>950</v>
      </c>
      <c r="B59" s="63" t="s">
        <v>129</v>
      </c>
      <c r="C59" s="55"/>
    </row>
    <row r="60" spans="1:3">
      <c r="A60" s="58">
        <v>951</v>
      </c>
      <c r="B60" s="63" t="s">
        <v>130</v>
      </c>
      <c r="C60" s="55"/>
    </row>
    <row r="61" spans="1:3">
      <c r="A61" s="58">
        <v>952</v>
      </c>
      <c r="B61" s="63" t="s">
        <v>131</v>
      </c>
      <c r="C61" s="55"/>
    </row>
    <row r="62" spans="1:3">
      <c r="A62" s="58">
        <v>953</v>
      </c>
      <c r="B62" s="63" t="s">
        <v>132</v>
      </c>
      <c r="C62" s="55"/>
    </row>
    <row r="63" spans="1:3">
      <c r="A63" s="58">
        <v>954</v>
      </c>
      <c r="B63" s="63" t="s">
        <v>133</v>
      </c>
      <c r="C63" s="55"/>
    </row>
    <row r="64" spans="1:3">
      <c r="A64" s="58">
        <v>955</v>
      </c>
      <c r="B64" s="63" t="s">
        <v>134</v>
      </c>
      <c r="C64" s="55"/>
    </row>
    <row r="65" spans="1:3">
      <c r="A65" s="58">
        <v>956</v>
      </c>
      <c r="B65" s="63" t="s">
        <v>135</v>
      </c>
      <c r="C65" s="55"/>
    </row>
    <row r="66" spans="1:3">
      <c r="A66" s="58">
        <v>957</v>
      </c>
      <c r="B66" s="63" t="s">
        <v>136</v>
      </c>
      <c r="C66" s="55"/>
    </row>
    <row r="67" spans="1:3">
      <c r="A67" s="58">
        <v>958</v>
      </c>
      <c r="B67" s="63" t="s">
        <v>137</v>
      </c>
      <c r="C67" s="55"/>
    </row>
    <row r="68" spans="1:3">
      <c r="A68" s="58">
        <v>959</v>
      </c>
      <c r="B68" s="63" t="s">
        <v>138</v>
      </c>
      <c r="C68" s="55"/>
    </row>
    <row r="69" spans="1:3">
      <c r="A69" s="58">
        <v>960</v>
      </c>
      <c r="B69" s="63" t="s">
        <v>139</v>
      </c>
      <c r="C69" s="55"/>
    </row>
    <row r="70" spans="1:3">
      <c r="A70" s="61"/>
      <c r="B70" s="62"/>
      <c r="C70" s="55"/>
    </row>
    <row r="71" spans="1:3">
      <c r="A71" s="56" t="s">
        <v>76</v>
      </c>
      <c r="B71" s="57" t="s">
        <v>140</v>
      </c>
      <c r="C71" s="55"/>
    </row>
    <row r="72" spans="1:3">
      <c r="A72" s="58">
        <v>961</v>
      </c>
      <c r="B72" s="65" t="s">
        <v>141</v>
      </c>
      <c r="C72" s="55"/>
    </row>
    <row r="73" spans="1:3">
      <c r="A73" s="58">
        <v>962</v>
      </c>
      <c r="B73" s="65" t="s">
        <v>142</v>
      </c>
      <c r="C73" s="55"/>
    </row>
    <row r="74" spans="1:3">
      <c r="A74" s="58">
        <v>963</v>
      </c>
      <c r="B74" s="65" t="s">
        <v>143</v>
      </c>
      <c r="C74" s="55"/>
    </row>
    <row r="75" spans="1:3">
      <c r="A75" s="58">
        <v>964</v>
      </c>
      <c r="B75" s="65" t="s">
        <v>144</v>
      </c>
      <c r="C75" s="55"/>
    </row>
    <row r="76" spans="1:3">
      <c r="A76" s="58">
        <v>965</v>
      </c>
      <c r="B76" s="65" t="s">
        <v>145</v>
      </c>
      <c r="C76" s="55"/>
    </row>
    <row r="77" spans="1:3">
      <c r="A77" s="58">
        <v>966</v>
      </c>
      <c r="B77" s="65" t="s">
        <v>146</v>
      </c>
      <c r="C77" s="55"/>
    </row>
    <row r="78" spans="1:3">
      <c r="A78" s="58">
        <v>967</v>
      </c>
      <c r="B78" s="65" t="s">
        <v>147</v>
      </c>
      <c r="C78" s="55"/>
    </row>
    <row r="79" spans="1:3">
      <c r="A79" s="58">
        <v>968</v>
      </c>
      <c r="B79" s="65" t="s">
        <v>148</v>
      </c>
      <c r="C79" s="55"/>
    </row>
    <row r="80" spans="1:3">
      <c r="A80" s="58">
        <v>969</v>
      </c>
      <c r="B80" s="65" t="s">
        <v>149</v>
      </c>
      <c r="C80" s="55"/>
    </row>
    <row r="81" spans="1:3">
      <c r="A81" s="58">
        <v>970</v>
      </c>
      <c r="B81" s="65" t="s">
        <v>150</v>
      </c>
      <c r="C81" s="55"/>
    </row>
    <row r="82" spans="1:3">
      <c r="A82" s="58">
        <v>971</v>
      </c>
      <c r="B82" s="65" t="s">
        <v>151</v>
      </c>
      <c r="C82" s="55"/>
    </row>
    <row r="83" spans="1:3">
      <c r="A83" s="58">
        <v>972</v>
      </c>
      <c r="B83" s="65" t="s">
        <v>152</v>
      </c>
      <c r="C83" s="55"/>
    </row>
    <row r="84" spans="1:3">
      <c r="A84" s="58">
        <v>973</v>
      </c>
      <c r="B84" s="65" t="s">
        <v>153</v>
      </c>
      <c r="C84" s="55"/>
    </row>
    <row r="85" spans="1:3">
      <c r="A85" s="58">
        <v>974</v>
      </c>
      <c r="B85" s="65" t="s">
        <v>154</v>
      </c>
      <c r="C85" s="55"/>
    </row>
    <row r="86" spans="1:3">
      <c r="A86" s="58">
        <v>975</v>
      </c>
      <c r="B86" s="65" t="s">
        <v>155</v>
      </c>
      <c r="C86" s="55"/>
    </row>
    <row r="87" spans="1:3" ht="25.5" customHeight="1">
      <c r="A87" s="118" t="s">
        <v>34</v>
      </c>
      <c r="B87" s="118"/>
      <c r="C87" s="55"/>
    </row>
    <row r="88" spans="1:3">
      <c r="A88" s="56" t="s">
        <v>76</v>
      </c>
      <c r="B88" s="57" t="s">
        <v>156</v>
      </c>
      <c r="C88" s="55"/>
    </row>
    <row r="89" spans="1:3">
      <c r="A89" s="58">
        <v>976</v>
      </c>
      <c r="B89" s="65" t="s">
        <v>157</v>
      </c>
      <c r="C89" s="55"/>
    </row>
    <row r="90" spans="1:3">
      <c r="A90" s="58">
        <v>977</v>
      </c>
      <c r="B90" s="65" t="s">
        <v>158</v>
      </c>
      <c r="C90" s="55"/>
    </row>
    <row r="91" spans="1:3">
      <c r="A91" s="58">
        <v>978</v>
      </c>
      <c r="B91" s="65" t="s">
        <v>159</v>
      </c>
      <c r="C91" s="55"/>
    </row>
    <row r="92" spans="1:3">
      <c r="A92" s="58">
        <v>979</v>
      </c>
      <c r="B92" s="65" t="s">
        <v>160</v>
      </c>
      <c r="C92" s="55"/>
    </row>
    <row r="93" spans="1:3">
      <c r="A93" s="58">
        <v>980</v>
      </c>
      <c r="B93" s="65" t="s">
        <v>161</v>
      </c>
      <c r="C93" s="55"/>
    </row>
    <row r="94" spans="1:3">
      <c r="A94" s="58">
        <v>981</v>
      </c>
      <c r="B94" s="65" t="s">
        <v>162</v>
      </c>
      <c r="C94" s="55"/>
    </row>
    <row r="95" spans="1:3">
      <c r="A95" s="58">
        <v>982</v>
      </c>
      <c r="B95" s="65" t="s">
        <v>163</v>
      </c>
      <c r="C95" s="55"/>
    </row>
    <row r="96" spans="1:3">
      <c r="A96" s="58">
        <v>983</v>
      </c>
      <c r="B96" s="65" t="s">
        <v>164</v>
      </c>
      <c r="C96" s="55"/>
    </row>
    <row r="97" spans="1:3">
      <c r="A97" s="58">
        <v>984</v>
      </c>
      <c r="B97" s="65" t="s">
        <v>165</v>
      </c>
      <c r="C97" s="55"/>
    </row>
    <row r="98" spans="1:3">
      <c r="A98" s="58">
        <v>985</v>
      </c>
      <c r="B98" s="65" t="s">
        <v>166</v>
      </c>
      <c r="C98" s="55"/>
    </row>
    <row r="99" spans="1:3">
      <c r="A99" s="58">
        <v>986</v>
      </c>
      <c r="B99" s="65"/>
      <c r="C99" s="55"/>
    </row>
    <row r="100" spans="1:3">
      <c r="A100" s="58">
        <v>987</v>
      </c>
      <c r="B100" s="65"/>
      <c r="C100" s="55"/>
    </row>
    <row r="101" spans="1:3">
      <c r="A101" s="58">
        <v>988</v>
      </c>
      <c r="B101" s="65"/>
      <c r="C101" s="55"/>
    </row>
    <row r="102" spans="1:3">
      <c r="A102" s="58">
        <v>989</v>
      </c>
      <c r="B102" s="59"/>
      <c r="C102" s="55"/>
    </row>
    <row r="103" spans="1:3">
      <c r="A103" s="58">
        <v>990</v>
      </c>
      <c r="B103" s="59"/>
      <c r="C103" s="55"/>
    </row>
    <row r="104" spans="1:3">
      <c r="A104" s="61"/>
      <c r="B104" s="62"/>
      <c r="C104" s="55"/>
    </row>
    <row r="105" spans="1:3">
      <c r="A105" s="56" t="s">
        <v>76</v>
      </c>
      <c r="B105" s="57" t="s">
        <v>167</v>
      </c>
      <c r="C105" s="55"/>
    </row>
    <row r="106" spans="1:3">
      <c r="A106" s="58">
        <v>991</v>
      </c>
      <c r="B106" s="65" t="s">
        <v>168</v>
      </c>
      <c r="C106" s="55"/>
    </row>
    <row r="107" spans="1:3">
      <c r="A107" s="58">
        <v>992</v>
      </c>
      <c r="B107" s="65" t="s">
        <v>169</v>
      </c>
      <c r="C107" s="55"/>
    </row>
    <row r="108" spans="1:3">
      <c r="A108" s="58">
        <v>993</v>
      </c>
      <c r="B108" s="65" t="s">
        <v>170</v>
      </c>
      <c r="C108" s="55"/>
    </row>
    <row r="109" spans="1:3">
      <c r="A109" s="58">
        <v>994</v>
      </c>
      <c r="B109" s="66" t="s">
        <v>171</v>
      </c>
      <c r="C109" s="55"/>
    </row>
    <row r="110" spans="1:3">
      <c r="A110" s="58">
        <v>995</v>
      </c>
      <c r="B110" s="65" t="s">
        <v>172</v>
      </c>
      <c r="C110" s="55"/>
    </row>
    <row r="111" spans="1:3">
      <c r="A111" s="58">
        <v>996</v>
      </c>
      <c r="B111" s="65" t="s">
        <v>173</v>
      </c>
      <c r="C111" s="55"/>
    </row>
    <row r="112" spans="1:3">
      <c r="A112" s="58">
        <v>997</v>
      </c>
      <c r="B112" s="65" t="s">
        <v>174</v>
      </c>
      <c r="C112" s="55"/>
    </row>
    <row r="113" spans="1:3">
      <c r="A113" s="58">
        <v>998</v>
      </c>
      <c r="B113" s="65" t="s">
        <v>175</v>
      </c>
      <c r="C113" s="55"/>
    </row>
    <row r="114" spans="1:3">
      <c r="A114" s="58">
        <v>999</v>
      </c>
      <c r="B114" s="65" t="s">
        <v>176</v>
      </c>
      <c r="C114" s="55"/>
    </row>
    <row r="115" spans="1:3">
      <c r="A115" s="58">
        <v>1000</v>
      </c>
      <c r="B115" s="65" t="s">
        <v>177</v>
      </c>
      <c r="C115" s="55"/>
    </row>
    <row r="116" spans="1:3">
      <c r="A116" s="58">
        <v>1001</v>
      </c>
      <c r="B116" s="65" t="s">
        <v>178</v>
      </c>
      <c r="C116" s="55"/>
    </row>
    <row r="117" spans="1:3">
      <c r="A117" s="58">
        <v>1002</v>
      </c>
      <c r="B117" s="65" t="s">
        <v>179</v>
      </c>
      <c r="C117" s="55"/>
    </row>
    <row r="118" spans="1:3">
      <c r="A118" s="58">
        <v>1003</v>
      </c>
      <c r="B118" s="65" t="s">
        <v>180</v>
      </c>
      <c r="C118" s="55"/>
    </row>
    <row r="119" spans="1:3">
      <c r="A119" s="58">
        <v>1004</v>
      </c>
      <c r="B119" s="65" t="s">
        <v>181</v>
      </c>
      <c r="C119" s="55"/>
    </row>
    <row r="120" spans="1:3">
      <c r="A120" s="58">
        <v>1005</v>
      </c>
      <c r="B120" s="65"/>
      <c r="C120" s="55"/>
    </row>
    <row r="121" spans="1:3">
      <c r="A121" s="61"/>
      <c r="B121" s="64"/>
      <c r="C121" s="55"/>
    </row>
    <row r="122" spans="1:3" ht="18.75" customHeight="1">
      <c r="A122" s="61"/>
      <c r="B122" s="62"/>
      <c r="C122" s="55"/>
    </row>
    <row r="123" spans="1:3">
      <c r="A123" s="56" t="s">
        <v>76</v>
      </c>
      <c r="B123" s="57" t="s">
        <v>182</v>
      </c>
      <c r="C123" s="55"/>
    </row>
    <row r="124" spans="1:3">
      <c r="A124" s="58">
        <v>1006</v>
      </c>
      <c r="B124" s="59" t="s">
        <v>183</v>
      </c>
      <c r="C124" s="55"/>
    </row>
    <row r="125" spans="1:3">
      <c r="A125" s="58">
        <v>1007</v>
      </c>
      <c r="B125" s="59" t="s">
        <v>184</v>
      </c>
      <c r="C125" s="55"/>
    </row>
    <row r="126" spans="1:3">
      <c r="A126" s="58">
        <v>1008</v>
      </c>
      <c r="B126" s="59" t="s">
        <v>185</v>
      </c>
      <c r="C126" s="55"/>
    </row>
    <row r="127" spans="1:3">
      <c r="A127" s="58">
        <v>1009</v>
      </c>
      <c r="B127" s="59" t="s">
        <v>186</v>
      </c>
      <c r="C127" s="55"/>
    </row>
    <row r="128" spans="1:3">
      <c r="A128" s="58">
        <v>1010</v>
      </c>
      <c r="B128" s="59" t="s">
        <v>187</v>
      </c>
      <c r="C128" s="55"/>
    </row>
    <row r="129" spans="1:3">
      <c r="A129" s="58">
        <v>1011</v>
      </c>
      <c r="B129" s="65" t="s">
        <v>188</v>
      </c>
      <c r="C129" s="55"/>
    </row>
    <row r="130" spans="1:3">
      <c r="A130" s="58">
        <v>1012</v>
      </c>
      <c r="B130" s="65" t="s">
        <v>189</v>
      </c>
      <c r="C130" s="55"/>
    </row>
    <row r="131" spans="1:3">
      <c r="A131" s="58">
        <v>1013</v>
      </c>
      <c r="B131" s="65" t="s">
        <v>190</v>
      </c>
      <c r="C131" s="55"/>
    </row>
    <row r="132" spans="1:3">
      <c r="A132" s="58">
        <v>1014</v>
      </c>
      <c r="B132" s="65" t="s">
        <v>191</v>
      </c>
      <c r="C132" s="55"/>
    </row>
    <row r="133" spans="1:3">
      <c r="A133" s="58">
        <v>1015</v>
      </c>
      <c r="B133" s="65" t="s">
        <v>192</v>
      </c>
      <c r="C133" s="55"/>
    </row>
    <row r="134" spans="1:3">
      <c r="A134" s="58">
        <v>1016</v>
      </c>
      <c r="B134" s="66" t="s">
        <v>193</v>
      </c>
      <c r="C134" s="55"/>
    </row>
    <row r="135" spans="1:3">
      <c r="A135" s="58">
        <v>1017</v>
      </c>
      <c r="B135" s="66" t="s">
        <v>194</v>
      </c>
      <c r="C135" s="55"/>
    </row>
    <row r="136" spans="1:3">
      <c r="A136" s="58">
        <v>1018</v>
      </c>
      <c r="B136" s="66" t="s">
        <v>195</v>
      </c>
      <c r="C136" s="55"/>
    </row>
    <row r="137" spans="1:3">
      <c r="A137" s="58">
        <v>1019</v>
      </c>
      <c r="B137" s="66" t="s">
        <v>196</v>
      </c>
      <c r="C137" s="55"/>
    </row>
    <row r="138" spans="1:3">
      <c r="A138" s="58">
        <v>1020</v>
      </c>
      <c r="B138" s="66" t="s">
        <v>197</v>
      </c>
      <c r="C138" s="55"/>
    </row>
    <row r="139" spans="1:3">
      <c r="A139" s="61"/>
      <c r="B139" s="62"/>
      <c r="C139" s="55"/>
    </row>
    <row r="140" spans="1:3">
      <c r="A140" s="56" t="s">
        <v>76</v>
      </c>
      <c r="B140" s="57" t="s">
        <v>198</v>
      </c>
      <c r="C140" s="55"/>
    </row>
    <row r="141" spans="1:3">
      <c r="A141" s="58">
        <v>1021</v>
      </c>
      <c r="B141" s="66" t="s">
        <v>199</v>
      </c>
      <c r="C141" s="55"/>
    </row>
    <row r="142" spans="1:3">
      <c r="A142" s="58">
        <v>1022</v>
      </c>
      <c r="B142" s="66" t="s">
        <v>200</v>
      </c>
      <c r="C142" s="55"/>
    </row>
    <row r="143" spans="1:3">
      <c r="A143" s="58">
        <v>1023</v>
      </c>
      <c r="B143" s="65" t="s">
        <v>201</v>
      </c>
      <c r="C143" s="55"/>
    </row>
    <row r="144" spans="1:3">
      <c r="A144" s="58">
        <v>1024</v>
      </c>
      <c r="B144" s="66" t="s">
        <v>202</v>
      </c>
      <c r="C144" s="55"/>
    </row>
    <row r="145" spans="1:3">
      <c r="A145" s="58">
        <v>1025</v>
      </c>
      <c r="B145" s="66" t="s">
        <v>203</v>
      </c>
      <c r="C145" s="55"/>
    </row>
    <row r="146" spans="1:3">
      <c r="A146" s="58">
        <v>1026</v>
      </c>
      <c r="B146" s="66" t="s">
        <v>204</v>
      </c>
      <c r="C146" s="55"/>
    </row>
    <row r="147" spans="1:3">
      <c r="A147" s="58">
        <v>1027</v>
      </c>
      <c r="B147" s="66" t="s">
        <v>205</v>
      </c>
      <c r="C147" s="55"/>
    </row>
    <row r="148" spans="1:3">
      <c r="A148" s="58">
        <v>1028</v>
      </c>
      <c r="B148" s="59" t="s">
        <v>206</v>
      </c>
      <c r="C148" s="55"/>
    </row>
    <row r="149" spans="1:3">
      <c r="A149" s="58">
        <v>1029</v>
      </c>
      <c r="B149" s="59" t="s">
        <v>207</v>
      </c>
      <c r="C149" s="55"/>
    </row>
    <row r="150" spans="1:3">
      <c r="A150" s="58">
        <v>1030</v>
      </c>
      <c r="B150" s="59" t="s">
        <v>208</v>
      </c>
      <c r="C150" s="55"/>
    </row>
    <row r="151" spans="1:3">
      <c r="A151" s="58">
        <v>1031</v>
      </c>
      <c r="B151" s="59" t="s">
        <v>209</v>
      </c>
      <c r="C151" s="55"/>
    </row>
    <row r="152" spans="1:3">
      <c r="A152" s="58">
        <v>1032</v>
      </c>
      <c r="B152" s="59" t="s">
        <v>210</v>
      </c>
      <c r="C152" s="55"/>
    </row>
    <row r="153" spans="1:3">
      <c r="A153" s="58">
        <v>1033</v>
      </c>
      <c r="B153" s="59" t="s">
        <v>211</v>
      </c>
      <c r="C153" s="55"/>
    </row>
    <row r="154" spans="1:3">
      <c r="A154" s="58">
        <v>1034</v>
      </c>
      <c r="B154" s="59" t="s">
        <v>212</v>
      </c>
      <c r="C154" s="55"/>
    </row>
    <row r="155" spans="1:3">
      <c r="A155" s="58">
        <v>1035</v>
      </c>
      <c r="B155" s="59" t="s">
        <v>213</v>
      </c>
      <c r="C155" s="55"/>
    </row>
    <row r="156" spans="1:3">
      <c r="A156" s="61"/>
      <c r="B156" s="62"/>
      <c r="C156" s="55"/>
    </row>
    <row r="157" spans="1:3" ht="19.5" customHeight="1">
      <c r="A157" s="118" t="s">
        <v>39</v>
      </c>
      <c r="B157" s="118"/>
      <c r="C157" s="55"/>
    </row>
    <row r="158" spans="1:3">
      <c r="A158" s="56" t="s">
        <v>76</v>
      </c>
      <c r="B158" s="57" t="s">
        <v>40</v>
      </c>
      <c r="C158" s="55"/>
    </row>
    <row r="159" spans="1:3">
      <c r="A159" s="58">
        <v>1036</v>
      </c>
      <c r="B159" s="66" t="s">
        <v>214</v>
      </c>
      <c r="C159" s="55"/>
    </row>
    <row r="160" spans="1:3">
      <c r="A160" s="58">
        <v>1037</v>
      </c>
      <c r="B160" s="66" t="s">
        <v>215</v>
      </c>
      <c r="C160" s="55"/>
    </row>
    <row r="161" spans="1:3">
      <c r="A161" s="58">
        <v>1038</v>
      </c>
      <c r="B161" s="66" t="s">
        <v>216</v>
      </c>
      <c r="C161" s="55"/>
    </row>
    <row r="162" spans="1:3">
      <c r="A162" s="58">
        <v>1039</v>
      </c>
      <c r="B162" s="66" t="s">
        <v>217</v>
      </c>
      <c r="C162" s="55"/>
    </row>
    <row r="163" spans="1:3">
      <c r="A163" s="58">
        <v>1040</v>
      </c>
      <c r="B163" s="59" t="s">
        <v>218</v>
      </c>
      <c r="C163" s="55"/>
    </row>
    <row r="164" spans="1:3">
      <c r="A164" s="58">
        <v>1041</v>
      </c>
      <c r="B164" s="59" t="s">
        <v>219</v>
      </c>
      <c r="C164" s="55"/>
    </row>
    <row r="165" spans="1:3">
      <c r="A165" s="58">
        <v>1042</v>
      </c>
      <c r="B165" s="59" t="s">
        <v>220</v>
      </c>
      <c r="C165" s="55"/>
    </row>
    <row r="166" spans="1:3">
      <c r="A166" s="58">
        <v>1043</v>
      </c>
      <c r="B166" s="59" t="s">
        <v>221</v>
      </c>
      <c r="C166" s="55"/>
    </row>
    <row r="167" spans="1:3">
      <c r="A167" s="58">
        <v>1044</v>
      </c>
      <c r="B167" s="59" t="s">
        <v>222</v>
      </c>
      <c r="C167" s="55"/>
    </row>
    <row r="168" spans="1:3">
      <c r="A168" s="58">
        <v>1045</v>
      </c>
      <c r="B168" s="59" t="s">
        <v>223</v>
      </c>
      <c r="C168" s="55"/>
    </row>
    <row r="169" spans="1:3">
      <c r="A169" s="58">
        <v>1046</v>
      </c>
      <c r="B169" s="59" t="s">
        <v>224</v>
      </c>
      <c r="C169" s="55"/>
    </row>
    <row r="170" spans="1:3">
      <c r="A170" s="58">
        <v>1047</v>
      </c>
      <c r="B170" s="59" t="s">
        <v>225</v>
      </c>
      <c r="C170" s="55"/>
    </row>
    <row r="171" spans="1:3">
      <c r="A171" s="58">
        <v>1048</v>
      </c>
      <c r="B171" s="59" t="s">
        <v>226</v>
      </c>
      <c r="C171" s="55"/>
    </row>
    <row r="172" spans="1:3">
      <c r="A172" s="58">
        <v>1049</v>
      </c>
      <c r="B172" s="59" t="s">
        <v>227</v>
      </c>
      <c r="C172" s="55"/>
    </row>
    <row r="173" spans="1:3">
      <c r="A173" s="58">
        <v>1050</v>
      </c>
      <c r="B173" s="60"/>
      <c r="C173" s="55"/>
    </row>
    <row r="174" spans="1:3">
      <c r="A174" s="61"/>
      <c r="B174" s="62"/>
      <c r="C174" s="55"/>
    </row>
    <row r="175" spans="1:3">
      <c r="A175" s="56" t="s">
        <v>76</v>
      </c>
      <c r="B175" s="57" t="s">
        <v>7</v>
      </c>
      <c r="C175" s="55"/>
    </row>
    <row r="176" spans="1:3">
      <c r="A176" s="58">
        <v>1051</v>
      </c>
      <c r="B176" s="66" t="s">
        <v>228</v>
      </c>
      <c r="C176" s="55"/>
    </row>
    <row r="177" spans="1:3">
      <c r="A177" s="58">
        <v>1052</v>
      </c>
      <c r="B177" s="66" t="s">
        <v>229</v>
      </c>
      <c r="C177" s="55"/>
    </row>
    <row r="178" spans="1:3">
      <c r="A178" s="58">
        <v>1053</v>
      </c>
      <c r="B178" s="66" t="s">
        <v>230</v>
      </c>
      <c r="C178" s="55"/>
    </row>
    <row r="179" spans="1:3">
      <c r="A179" s="58">
        <v>1054</v>
      </c>
      <c r="B179" s="66" t="s">
        <v>231</v>
      </c>
      <c r="C179" s="55"/>
    </row>
    <row r="180" spans="1:3">
      <c r="A180" s="58">
        <v>1055</v>
      </c>
      <c r="B180" s="59" t="s">
        <v>232</v>
      </c>
      <c r="C180" s="55"/>
    </row>
    <row r="181" spans="1:3">
      <c r="A181" s="58">
        <v>1056</v>
      </c>
      <c r="B181" s="59" t="s">
        <v>233</v>
      </c>
      <c r="C181" s="55"/>
    </row>
    <row r="182" spans="1:3">
      <c r="A182" s="58">
        <v>1057</v>
      </c>
      <c r="B182" s="59" t="s">
        <v>234</v>
      </c>
      <c r="C182" s="55"/>
    </row>
    <row r="183" spans="1:3">
      <c r="A183" s="58">
        <v>1058</v>
      </c>
      <c r="B183" s="59" t="s">
        <v>235</v>
      </c>
      <c r="C183" s="55"/>
    </row>
    <row r="184" spans="1:3" ht="12.75" customHeight="1">
      <c r="A184" s="58">
        <v>1059</v>
      </c>
      <c r="B184" s="59" t="s">
        <v>236</v>
      </c>
      <c r="C184" s="55"/>
    </row>
    <row r="185" spans="1:3">
      <c r="A185" s="58">
        <v>1060</v>
      </c>
      <c r="B185" s="59" t="s">
        <v>237</v>
      </c>
      <c r="C185" s="55"/>
    </row>
    <row r="186" spans="1:3">
      <c r="A186" s="58">
        <v>1061</v>
      </c>
      <c r="B186" s="59" t="s">
        <v>238</v>
      </c>
      <c r="C186" s="55"/>
    </row>
    <row r="187" spans="1:3">
      <c r="A187" s="58">
        <v>1062</v>
      </c>
      <c r="B187" s="59" t="s">
        <v>239</v>
      </c>
      <c r="C187" s="55"/>
    </row>
    <row r="188" spans="1:3">
      <c r="A188" s="58">
        <v>1063</v>
      </c>
      <c r="B188" s="59" t="s">
        <v>240</v>
      </c>
      <c r="C188" s="55"/>
    </row>
    <row r="189" spans="1:3">
      <c r="A189" s="58">
        <v>1064</v>
      </c>
      <c r="B189" s="59" t="s">
        <v>241</v>
      </c>
      <c r="C189" s="55"/>
    </row>
    <row r="190" spans="1:3">
      <c r="A190" s="58">
        <v>1065</v>
      </c>
      <c r="B190" s="59"/>
      <c r="C190" s="55"/>
    </row>
    <row r="191" spans="1:3">
      <c r="A191" s="64"/>
      <c r="B191" s="67"/>
      <c r="C191" s="55"/>
    </row>
    <row r="192" spans="1:3">
      <c r="A192" s="56" t="s">
        <v>76</v>
      </c>
      <c r="B192" s="57" t="s">
        <v>242</v>
      </c>
      <c r="C192" s="55"/>
    </row>
    <row r="193" spans="1:3">
      <c r="A193" s="68">
        <v>1066</v>
      </c>
      <c r="B193" s="66" t="s">
        <v>243</v>
      </c>
      <c r="C193" s="55"/>
    </row>
    <row r="194" spans="1:3">
      <c r="A194" s="68">
        <v>1067</v>
      </c>
      <c r="B194" s="66" t="s">
        <v>244</v>
      </c>
      <c r="C194" s="55"/>
    </row>
    <row r="195" spans="1:3">
      <c r="A195" s="68">
        <v>1068</v>
      </c>
      <c r="B195" s="66" t="s">
        <v>245</v>
      </c>
      <c r="C195" s="55"/>
    </row>
    <row r="196" spans="1:3">
      <c r="A196" s="68">
        <v>1069</v>
      </c>
      <c r="B196" s="66" t="s">
        <v>246</v>
      </c>
      <c r="C196" s="55"/>
    </row>
    <row r="197" spans="1:3">
      <c r="A197" s="68">
        <v>1070</v>
      </c>
      <c r="B197" s="66" t="s">
        <v>247</v>
      </c>
      <c r="C197" s="55"/>
    </row>
    <row r="198" spans="1:3">
      <c r="A198" s="68">
        <v>1071</v>
      </c>
      <c r="B198" s="59" t="s">
        <v>248</v>
      </c>
      <c r="C198" s="55"/>
    </row>
    <row r="199" spans="1:3">
      <c r="A199" s="68">
        <v>1072</v>
      </c>
      <c r="B199" s="59" t="s">
        <v>249</v>
      </c>
      <c r="C199" s="55"/>
    </row>
    <row r="200" spans="1:3">
      <c r="A200" s="68">
        <v>1073</v>
      </c>
      <c r="B200" s="59" t="s">
        <v>239</v>
      </c>
      <c r="C200" s="55"/>
    </row>
    <row r="201" spans="1:3">
      <c r="A201" s="68">
        <v>1074</v>
      </c>
      <c r="B201" s="59" t="s">
        <v>250</v>
      </c>
      <c r="C201" s="55"/>
    </row>
    <row r="202" spans="1:3">
      <c r="A202" s="68">
        <v>1075</v>
      </c>
      <c r="B202" s="59" t="s">
        <v>251</v>
      </c>
      <c r="C202" s="55"/>
    </row>
    <row r="203" spans="1:3">
      <c r="A203" s="68">
        <v>1076</v>
      </c>
      <c r="B203" s="59"/>
      <c r="C203" s="55"/>
    </row>
    <row r="204" spans="1:3">
      <c r="A204" s="68">
        <v>1077</v>
      </c>
      <c r="B204" s="59"/>
      <c r="C204" s="55"/>
    </row>
    <row r="205" spans="1:3">
      <c r="A205" s="68">
        <v>1078</v>
      </c>
      <c r="B205" s="59"/>
      <c r="C205" s="55"/>
    </row>
    <row r="206" spans="1:3">
      <c r="A206" s="68">
        <v>1079</v>
      </c>
      <c r="B206" s="59"/>
      <c r="C206" s="55"/>
    </row>
    <row r="207" spans="1:3">
      <c r="A207" s="68">
        <v>1080</v>
      </c>
      <c r="B207" s="59"/>
      <c r="C207" s="55"/>
    </row>
    <row r="208" spans="1:3">
      <c r="A208" s="61"/>
      <c r="B208" s="62"/>
      <c r="C208" s="55"/>
    </row>
    <row r="209" spans="1:3">
      <c r="A209" s="56" t="s">
        <v>76</v>
      </c>
      <c r="B209" s="57" t="s">
        <v>252</v>
      </c>
      <c r="C209" s="55"/>
    </row>
    <row r="210" spans="1:3">
      <c r="A210" s="68">
        <v>1081</v>
      </c>
      <c r="B210" s="66" t="s">
        <v>253</v>
      </c>
      <c r="C210" s="55"/>
    </row>
    <row r="211" spans="1:3">
      <c r="A211" s="68">
        <v>1082</v>
      </c>
      <c r="B211" s="66" t="s">
        <v>254</v>
      </c>
      <c r="C211" s="55"/>
    </row>
    <row r="212" spans="1:3">
      <c r="A212" s="68">
        <v>1083</v>
      </c>
      <c r="B212" s="66" t="s">
        <v>255</v>
      </c>
      <c r="C212" s="55"/>
    </row>
    <row r="213" spans="1:3">
      <c r="A213" s="68">
        <v>1084</v>
      </c>
      <c r="B213" s="66" t="s">
        <v>256</v>
      </c>
      <c r="C213" s="55"/>
    </row>
    <row r="214" spans="1:3">
      <c r="A214" s="68">
        <v>1085</v>
      </c>
      <c r="B214" s="59" t="s">
        <v>257</v>
      </c>
      <c r="C214" s="55"/>
    </row>
    <row r="215" spans="1:3">
      <c r="A215" s="68">
        <v>1086</v>
      </c>
      <c r="B215" s="59" t="s">
        <v>258</v>
      </c>
      <c r="C215" s="55"/>
    </row>
    <row r="216" spans="1:3">
      <c r="A216" s="68">
        <v>1087</v>
      </c>
      <c r="B216" s="59" t="s">
        <v>259</v>
      </c>
      <c r="C216" s="55"/>
    </row>
    <row r="217" spans="1:3">
      <c r="A217" s="68">
        <v>1088</v>
      </c>
      <c r="B217" s="59" t="s">
        <v>260</v>
      </c>
      <c r="C217" s="55"/>
    </row>
    <row r="218" spans="1:3">
      <c r="A218" s="68">
        <v>1089</v>
      </c>
      <c r="B218" s="59" t="s">
        <v>261</v>
      </c>
      <c r="C218" s="55"/>
    </row>
    <row r="219" spans="1:3">
      <c r="A219" s="68">
        <v>1090</v>
      </c>
      <c r="B219" s="59"/>
      <c r="C219" s="55"/>
    </row>
    <row r="220" spans="1:3">
      <c r="A220" s="68">
        <v>1091</v>
      </c>
      <c r="B220" s="59"/>
      <c r="C220" s="55"/>
    </row>
    <row r="221" spans="1:3">
      <c r="A221" s="68">
        <v>1092</v>
      </c>
      <c r="B221" s="59"/>
      <c r="C221" s="55"/>
    </row>
    <row r="222" spans="1:3">
      <c r="A222" s="68">
        <v>1093</v>
      </c>
      <c r="B222" s="59"/>
      <c r="C222" s="55"/>
    </row>
    <row r="223" spans="1:3">
      <c r="A223" s="68">
        <v>1094</v>
      </c>
      <c r="B223" s="59"/>
      <c r="C223" s="55"/>
    </row>
    <row r="224" spans="1:3">
      <c r="A224" s="68">
        <v>1095</v>
      </c>
      <c r="B224" s="59"/>
      <c r="C224" s="55"/>
    </row>
    <row r="225" spans="1:3">
      <c r="A225" s="64"/>
      <c r="B225" s="67"/>
      <c r="C225" s="55"/>
    </row>
    <row r="226" spans="1:3" ht="18.75" customHeight="1">
      <c r="A226" s="114" t="s">
        <v>41</v>
      </c>
      <c r="B226" s="114"/>
      <c r="C226" s="55"/>
    </row>
    <row r="227" spans="1:3">
      <c r="A227" s="56" t="s">
        <v>76</v>
      </c>
      <c r="B227" s="57" t="s">
        <v>66</v>
      </c>
      <c r="C227" s="55"/>
    </row>
    <row r="228" spans="1:3">
      <c r="A228" s="68">
        <v>1096</v>
      </c>
      <c r="B228" s="65" t="s">
        <v>262</v>
      </c>
      <c r="C228" s="55"/>
    </row>
    <row r="229" spans="1:3">
      <c r="A229" s="68">
        <v>1097</v>
      </c>
      <c r="B229" s="65" t="s">
        <v>263</v>
      </c>
      <c r="C229" s="55"/>
    </row>
    <row r="230" spans="1:3">
      <c r="A230" s="68">
        <v>1098</v>
      </c>
      <c r="B230" s="65" t="s">
        <v>264</v>
      </c>
      <c r="C230" s="55"/>
    </row>
    <row r="231" spans="1:3">
      <c r="A231" s="68">
        <v>1099</v>
      </c>
      <c r="B231" s="65" t="s">
        <v>265</v>
      </c>
      <c r="C231" s="55"/>
    </row>
    <row r="232" spans="1:3">
      <c r="A232" s="68">
        <v>1100</v>
      </c>
      <c r="B232" s="59" t="s">
        <v>266</v>
      </c>
      <c r="C232" s="55"/>
    </row>
    <row r="233" spans="1:3">
      <c r="A233" s="68">
        <v>1101</v>
      </c>
      <c r="B233" s="59" t="s">
        <v>267</v>
      </c>
      <c r="C233" s="55"/>
    </row>
    <row r="234" spans="1:3">
      <c r="A234" s="68">
        <v>1102</v>
      </c>
      <c r="B234" s="59" t="s">
        <v>268</v>
      </c>
      <c r="C234" s="55"/>
    </row>
    <row r="235" spans="1:3">
      <c r="A235" s="68">
        <v>1103</v>
      </c>
      <c r="B235" s="59" t="s">
        <v>269</v>
      </c>
      <c r="C235" s="55"/>
    </row>
    <row r="236" spans="1:3">
      <c r="A236" s="68">
        <v>1104</v>
      </c>
      <c r="B236" s="59" t="s">
        <v>270</v>
      </c>
      <c r="C236" s="55"/>
    </row>
    <row r="237" spans="1:3">
      <c r="A237" s="68">
        <v>1105</v>
      </c>
      <c r="B237" s="37"/>
      <c r="C237" s="55"/>
    </row>
    <row r="238" spans="1:3">
      <c r="A238" s="68">
        <v>1106</v>
      </c>
      <c r="B238" s="59"/>
      <c r="C238" s="55"/>
    </row>
    <row r="239" spans="1:3">
      <c r="A239" s="68">
        <v>1107</v>
      </c>
      <c r="B239" s="59"/>
      <c r="C239" s="55"/>
    </row>
    <row r="240" spans="1:3">
      <c r="A240" s="68">
        <v>1108</v>
      </c>
      <c r="B240" s="59"/>
      <c r="C240" s="55"/>
    </row>
    <row r="241" spans="1:3">
      <c r="A241" s="68">
        <v>1109</v>
      </c>
      <c r="B241" s="59"/>
      <c r="C241" s="55"/>
    </row>
    <row r="242" spans="1:3">
      <c r="A242" s="68">
        <v>1110</v>
      </c>
      <c r="B242" s="59"/>
      <c r="C242" s="55"/>
    </row>
    <row r="243" spans="1:3">
      <c r="A243" s="61"/>
      <c r="B243" s="62"/>
      <c r="C243" s="55"/>
    </row>
    <row r="244" spans="1:3">
      <c r="A244" s="56" t="s">
        <v>76</v>
      </c>
      <c r="B244" s="57" t="s">
        <v>42</v>
      </c>
      <c r="C244" s="55"/>
    </row>
    <row r="245" spans="1:3">
      <c r="A245" s="68">
        <v>1111</v>
      </c>
      <c r="B245" s="66" t="s">
        <v>271</v>
      </c>
      <c r="C245" s="55"/>
    </row>
    <row r="246" spans="1:3">
      <c r="A246" s="68">
        <v>1112</v>
      </c>
      <c r="B246" s="66" t="s">
        <v>272</v>
      </c>
      <c r="C246" s="55"/>
    </row>
    <row r="247" spans="1:3">
      <c r="A247" s="68">
        <v>1113</v>
      </c>
      <c r="B247" s="66" t="s">
        <v>273</v>
      </c>
      <c r="C247" s="55"/>
    </row>
    <row r="248" spans="1:3">
      <c r="A248" s="68">
        <v>1114</v>
      </c>
      <c r="B248" s="66" t="s">
        <v>274</v>
      </c>
      <c r="C248" s="55"/>
    </row>
    <row r="249" spans="1:3">
      <c r="A249" s="68">
        <v>1115</v>
      </c>
      <c r="B249" s="66" t="s">
        <v>275</v>
      </c>
      <c r="C249" s="55"/>
    </row>
    <row r="250" spans="1:3">
      <c r="A250" s="68">
        <v>1116</v>
      </c>
      <c r="B250" s="66" t="s">
        <v>276</v>
      </c>
      <c r="C250" s="55"/>
    </row>
    <row r="251" spans="1:3">
      <c r="A251" s="68">
        <v>1117</v>
      </c>
      <c r="B251" s="66" t="s">
        <v>195</v>
      </c>
      <c r="C251" s="55"/>
    </row>
    <row r="252" spans="1:3">
      <c r="A252" s="68">
        <v>1118</v>
      </c>
      <c r="B252" s="65" t="s">
        <v>277</v>
      </c>
      <c r="C252" s="55"/>
    </row>
    <row r="253" spans="1:3">
      <c r="A253" s="68">
        <v>1119</v>
      </c>
      <c r="B253" s="65" t="s">
        <v>278</v>
      </c>
      <c r="C253" s="55"/>
    </row>
    <row r="254" spans="1:3">
      <c r="A254" s="68">
        <v>1120</v>
      </c>
      <c r="B254" s="65" t="s">
        <v>279</v>
      </c>
      <c r="C254" s="55"/>
    </row>
    <row r="255" spans="1:3">
      <c r="A255" s="68">
        <v>1121</v>
      </c>
      <c r="B255" s="65" t="s">
        <v>280</v>
      </c>
      <c r="C255" s="55"/>
    </row>
    <row r="256" spans="1:3">
      <c r="A256" s="68">
        <v>1122</v>
      </c>
      <c r="B256" s="65" t="s">
        <v>281</v>
      </c>
      <c r="C256" s="55"/>
    </row>
    <row r="257" spans="1:3">
      <c r="A257" s="68">
        <v>1123</v>
      </c>
      <c r="B257" s="65" t="s">
        <v>282</v>
      </c>
      <c r="C257" s="55"/>
    </row>
    <row r="258" spans="1:3">
      <c r="A258" s="68">
        <v>1124</v>
      </c>
      <c r="B258" s="65" t="s">
        <v>283</v>
      </c>
      <c r="C258" s="55"/>
    </row>
    <row r="259" spans="1:3">
      <c r="A259" s="68">
        <v>1125</v>
      </c>
      <c r="B259" s="65" t="s">
        <v>284</v>
      </c>
      <c r="C259" s="55"/>
    </row>
    <row r="260" spans="1:3">
      <c r="A260" s="61"/>
      <c r="B260" s="55"/>
      <c r="C260" s="55"/>
    </row>
    <row r="261" spans="1:3">
      <c r="A261" s="56" t="s">
        <v>76</v>
      </c>
      <c r="B261" s="57" t="s">
        <v>285</v>
      </c>
      <c r="C261" s="55"/>
    </row>
    <row r="262" spans="1:3">
      <c r="A262" s="58">
        <v>1126</v>
      </c>
      <c r="B262" s="66"/>
      <c r="C262" s="55"/>
    </row>
    <row r="263" spans="1:3">
      <c r="A263" s="58">
        <v>1127</v>
      </c>
      <c r="B263" s="66"/>
      <c r="C263" s="55"/>
    </row>
    <row r="264" spans="1:3">
      <c r="A264" s="58">
        <v>1128</v>
      </c>
      <c r="B264" s="66"/>
      <c r="C264" s="55"/>
    </row>
    <row r="265" spans="1:3">
      <c r="A265" s="58">
        <v>1129</v>
      </c>
      <c r="B265" s="66"/>
      <c r="C265" s="55"/>
    </row>
    <row r="266" spans="1:3">
      <c r="A266" s="58">
        <v>1130</v>
      </c>
      <c r="B266" s="66"/>
      <c r="C266" s="55"/>
    </row>
    <row r="267" spans="1:3">
      <c r="A267" s="58">
        <v>1131</v>
      </c>
      <c r="B267" s="59"/>
    </row>
    <row r="268" spans="1:3">
      <c r="A268" s="58">
        <v>1132</v>
      </c>
      <c r="B268" s="59"/>
    </row>
    <row r="269" spans="1:3">
      <c r="A269" s="58">
        <v>1133</v>
      </c>
      <c r="B269" s="59"/>
    </row>
    <row r="270" spans="1:3">
      <c r="A270" s="58">
        <v>1134</v>
      </c>
      <c r="B270" s="59"/>
    </row>
    <row r="271" spans="1:3">
      <c r="A271" s="58">
        <v>1135</v>
      </c>
      <c r="B271" s="59"/>
    </row>
    <row r="272" spans="1:3">
      <c r="A272" s="58">
        <v>1136</v>
      </c>
      <c r="B272" s="59"/>
    </row>
    <row r="273" spans="1:2">
      <c r="A273" s="58">
        <v>1137</v>
      </c>
      <c r="B273" s="59"/>
    </row>
    <row r="274" spans="1:2">
      <c r="A274" s="58">
        <v>1138</v>
      </c>
      <c r="B274" s="59"/>
    </row>
    <row r="275" spans="1:2">
      <c r="A275" s="58">
        <v>1139</v>
      </c>
      <c r="B275" s="59"/>
    </row>
    <row r="276" spans="1:2">
      <c r="A276" s="58">
        <v>1140</v>
      </c>
      <c r="B276" s="59"/>
    </row>
    <row r="277" spans="1:2">
      <c r="A277" s="61"/>
      <c r="B277" s="62"/>
    </row>
    <row r="278" spans="1:2">
      <c r="A278" s="56" t="s">
        <v>76</v>
      </c>
      <c r="B278" s="57" t="s">
        <v>286</v>
      </c>
    </row>
    <row r="279" spans="1:2">
      <c r="A279" s="58">
        <v>1141</v>
      </c>
      <c r="B279" s="66"/>
    </row>
    <row r="280" spans="1:2">
      <c r="A280" s="58">
        <v>1142</v>
      </c>
      <c r="B280" s="66"/>
    </row>
    <row r="281" spans="1:2">
      <c r="A281" s="58">
        <v>1143</v>
      </c>
      <c r="B281" s="66"/>
    </row>
    <row r="282" spans="1:2">
      <c r="A282" s="58">
        <v>1144</v>
      </c>
      <c r="B282" s="66"/>
    </row>
    <row r="283" spans="1:2">
      <c r="A283" s="58">
        <v>1145</v>
      </c>
      <c r="B283" s="59"/>
    </row>
    <row r="284" spans="1:2">
      <c r="A284" s="58">
        <v>1146</v>
      </c>
      <c r="B284" s="59"/>
    </row>
    <row r="285" spans="1:2">
      <c r="A285" s="58">
        <v>1147</v>
      </c>
      <c r="B285" s="59"/>
    </row>
    <row r="286" spans="1:2">
      <c r="A286" s="58">
        <v>1148</v>
      </c>
      <c r="B286" s="59"/>
    </row>
    <row r="287" spans="1:2">
      <c r="A287" s="58">
        <v>1149</v>
      </c>
      <c r="B287" s="59"/>
    </row>
    <row r="288" spans="1:2">
      <c r="A288" s="58">
        <v>1150</v>
      </c>
      <c r="B288" s="59"/>
    </row>
    <row r="289" spans="1:2">
      <c r="A289" s="58">
        <v>1151</v>
      </c>
      <c r="B289" s="59"/>
    </row>
    <row r="290" spans="1:2">
      <c r="A290" s="58">
        <v>1152</v>
      </c>
      <c r="B290" s="59"/>
    </row>
    <row r="291" spans="1:2">
      <c r="A291" s="58">
        <v>1153</v>
      </c>
      <c r="B291" s="59"/>
    </row>
    <row r="292" spans="1:2">
      <c r="A292" s="58">
        <v>1154</v>
      </c>
      <c r="B292" s="59"/>
    </row>
    <row r="293" spans="1:2">
      <c r="A293" s="58">
        <v>1155</v>
      </c>
      <c r="B293" s="59"/>
    </row>
    <row r="294" spans="1:2">
      <c r="A294" s="69"/>
      <c r="B294" s="70"/>
    </row>
    <row r="295" spans="1:2">
      <c r="A295" s="69"/>
      <c r="B295" s="70"/>
    </row>
    <row r="296" spans="1:2">
      <c r="A296" s="69"/>
      <c r="B296" s="70"/>
    </row>
    <row r="297" spans="1:2">
      <c r="A297" s="69"/>
      <c r="B297" s="70"/>
    </row>
    <row r="298" spans="1:2">
      <c r="A298" s="69"/>
      <c r="B298" s="70"/>
    </row>
    <row r="299" spans="1:2">
      <c r="A299" s="69"/>
      <c r="B299" s="70"/>
    </row>
    <row r="300" spans="1:2">
      <c r="A300" s="69"/>
      <c r="B300" s="70"/>
    </row>
    <row r="301" spans="1:2">
      <c r="A301" s="69"/>
      <c r="B301" s="70"/>
    </row>
    <row r="302" spans="1:2">
      <c r="A302" s="69"/>
      <c r="B302" s="70"/>
    </row>
    <row r="303" spans="1:2">
      <c r="A303" s="69"/>
      <c r="B303" s="70"/>
    </row>
    <row r="304" spans="1:2">
      <c r="A304" s="69"/>
      <c r="B304" s="70"/>
    </row>
    <row r="305" spans="1:2">
      <c r="A305" s="69"/>
      <c r="B305" s="70"/>
    </row>
    <row r="306" spans="1:2">
      <c r="A306" s="69"/>
      <c r="B306" s="70"/>
    </row>
    <row r="307" spans="1:2">
      <c r="A307" s="69"/>
      <c r="B307" s="70"/>
    </row>
    <row r="308" spans="1:2">
      <c r="A308" s="69"/>
      <c r="B308" s="70"/>
    </row>
    <row r="309" spans="1:2">
      <c r="A309" s="69"/>
      <c r="B309" s="70"/>
    </row>
    <row r="310" spans="1:2">
      <c r="A310" s="69"/>
      <c r="B310" s="70"/>
    </row>
    <row r="311" spans="1:2">
      <c r="A311" s="69"/>
      <c r="B311" s="70"/>
    </row>
    <row r="312" spans="1:2">
      <c r="A312" s="69"/>
      <c r="B312" s="70"/>
    </row>
    <row r="313" spans="1:2">
      <c r="A313" s="69"/>
      <c r="B313" s="70"/>
    </row>
    <row r="314" spans="1:2">
      <c r="A314" s="69"/>
      <c r="B314" s="70"/>
    </row>
    <row r="315" spans="1:2">
      <c r="A315" s="69"/>
      <c r="B315" s="70"/>
    </row>
    <row r="316" spans="1:2">
      <c r="A316" s="69"/>
      <c r="B316" s="70"/>
    </row>
    <row r="317" spans="1:2">
      <c r="A317" s="69"/>
      <c r="B317" s="70"/>
    </row>
    <row r="318" spans="1:2">
      <c r="A318" s="69"/>
      <c r="B318" s="70"/>
    </row>
    <row r="319" spans="1:2">
      <c r="A319" s="69"/>
      <c r="B319" s="70"/>
    </row>
    <row r="320" spans="1:2">
      <c r="A320" s="69"/>
      <c r="B320" s="70"/>
    </row>
    <row r="321" spans="1:2">
      <c r="A321" s="69"/>
      <c r="B321" s="70"/>
    </row>
    <row r="322" spans="1:2">
      <c r="A322" s="69"/>
      <c r="B322" s="70"/>
    </row>
    <row r="323" spans="1:2">
      <c r="A323" s="69"/>
      <c r="B323" s="70"/>
    </row>
    <row r="324" spans="1:2">
      <c r="A324" s="69"/>
      <c r="B324" s="70"/>
    </row>
    <row r="325" spans="1:2">
      <c r="A325" s="69"/>
      <c r="B325" s="70"/>
    </row>
    <row r="326" spans="1:2">
      <c r="A326" s="69"/>
      <c r="B326" s="70"/>
    </row>
    <row r="327" spans="1:2">
      <c r="A327" s="69"/>
      <c r="B327" s="70"/>
    </row>
    <row r="328" spans="1:2">
      <c r="A328" s="69"/>
      <c r="B328" s="70"/>
    </row>
    <row r="329" spans="1:2">
      <c r="A329" s="69"/>
      <c r="B329" s="70"/>
    </row>
    <row r="330" spans="1:2">
      <c r="A330" s="69"/>
      <c r="B330" s="70"/>
    </row>
    <row r="331" spans="1:2">
      <c r="A331" s="69"/>
      <c r="B331" s="70"/>
    </row>
    <row r="332" spans="1:2">
      <c r="A332" s="69"/>
      <c r="B332" s="70"/>
    </row>
    <row r="333" spans="1:2">
      <c r="A333" s="69"/>
      <c r="B333" s="70"/>
    </row>
    <row r="334" spans="1:2">
      <c r="A334" s="69"/>
      <c r="B334" s="70"/>
    </row>
    <row r="335" spans="1:2">
      <c r="A335" s="69"/>
      <c r="B335" s="70"/>
    </row>
    <row r="336" spans="1:2">
      <c r="A336" s="69"/>
      <c r="B336" s="70"/>
    </row>
    <row r="337" spans="1:2">
      <c r="A337" s="69"/>
      <c r="B337" s="70"/>
    </row>
    <row r="338" spans="1:2">
      <c r="A338" s="69"/>
      <c r="B338" s="70"/>
    </row>
    <row r="339" spans="1:2">
      <c r="A339" s="69"/>
      <c r="B339" s="70"/>
    </row>
    <row r="340" spans="1:2">
      <c r="A340" s="69"/>
      <c r="B340" s="70"/>
    </row>
    <row r="341" spans="1:2">
      <c r="A341" s="69"/>
      <c r="B341" s="70"/>
    </row>
    <row r="342" spans="1:2">
      <c r="A342" s="69"/>
      <c r="B342" s="70"/>
    </row>
    <row r="343" spans="1:2">
      <c r="A343" s="69"/>
      <c r="B343" s="70"/>
    </row>
    <row r="344" spans="1:2">
      <c r="A344" s="69"/>
      <c r="B344" s="70"/>
    </row>
    <row r="345" spans="1:2">
      <c r="A345" s="69"/>
      <c r="B345" s="70"/>
    </row>
    <row r="346" spans="1:2">
      <c r="A346" s="69"/>
      <c r="B346" s="70"/>
    </row>
    <row r="347" spans="1:2">
      <c r="A347" s="69"/>
      <c r="B347" s="70"/>
    </row>
    <row r="348" spans="1:2">
      <c r="A348" s="69"/>
      <c r="B348" s="70"/>
    </row>
    <row r="349" spans="1:2">
      <c r="A349" s="69"/>
      <c r="B349" s="70"/>
    </row>
    <row r="350" spans="1:2">
      <c r="A350" s="69"/>
      <c r="B350" s="70"/>
    </row>
    <row r="351" spans="1:2">
      <c r="A351" s="69"/>
      <c r="B351" s="70"/>
    </row>
    <row r="352" spans="1:2">
      <c r="A352" s="69"/>
      <c r="B352" s="70"/>
    </row>
    <row r="353" spans="1:2">
      <c r="A353" s="69"/>
      <c r="B353" s="70"/>
    </row>
    <row r="354" spans="1:2">
      <c r="A354" s="69"/>
      <c r="B354" s="70"/>
    </row>
    <row r="355" spans="1:2">
      <c r="A355" s="69"/>
      <c r="B355" s="70"/>
    </row>
    <row r="356" spans="1:2">
      <c r="A356" s="69"/>
      <c r="B356" s="70"/>
    </row>
    <row r="357" spans="1:2">
      <c r="A357" s="69"/>
      <c r="B357" s="70"/>
    </row>
    <row r="358" spans="1:2">
      <c r="A358" s="69"/>
      <c r="B358" s="70"/>
    </row>
    <row r="359" spans="1:2">
      <c r="A359" s="69"/>
      <c r="B359" s="70"/>
    </row>
    <row r="360" spans="1:2">
      <c r="A360" s="69"/>
      <c r="B360" s="70"/>
    </row>
    <row r="361" spans="1:2">
      <c r="A361" s="69"/>
      <c r="B361" s="70"/>
    </row>
    <row r="362" spans="1:2">
      <c r="A362" s="69"/>
      <c r="B362" s="70"/>
    </row>
    <row r="363" spans="1:2">
      <c r="A363" s="69"/>
      <c r="B363" s="70"/>
    </row>
    <row r="364" spans="1:2">
      <c r="A364" s="69"/>
      <c r="B364" s="70"/>
    </row>
    <row r="365" spans="1:2">
      <c r="A365" s="69"/>
      <c r="B365" s="70"/>
    </row>
    <row r="366" spans="1:2">
      <c r="A366" s="69"/>
      <c r="B366" s="70"/>
    </row>
    <row r="367" spans="1:2">
      <c r="A367" s="69"/>
      <c r="B367" s="70"/>
    </row>
    <row r="368" spans="1:2">
      <c r="A368" s="69"/>
      <c r="B368" s="70"/>
    </row>
    <row r="369" spans="1:2">
      <c r="A369" s="69"/>
      <c r="B369" s="70"/>
    </row>
    <row r="370" spans="1:2">
      <c r="A370" s="69"/>
      <c r="B370" s="70"/>
    </row>
    <row r="371" spans="1:2">
      <c r="A371" s="69"/>
      <c r="B371" s="70"/>
    </row>
    <row r="372" spans="1:2">
      <c r="A372" s="69"/>
      <c r="B372" s="70"/>
    </row>
    <row r="373" spans="1:2">
      <c r="A373" s="69"/>
      <c r="B373" s="70"/>
    </row>
    <row r="374" spans="1:2">
      <c r="A374" s="69"/>
      <c r="B374" s="70"/>
    </row>
    <row r="375" spans="1:2">
      <c r="A375" s="69"/>
      <c r="B375" s="70"/>
    </row>
    <row r="376" spans="1:2">
      <c r="A376" s="69"/>
      <c r="B376" s="70"/>
    </row>
    <row r="377" spans="1:2">
      <c r="A377" s="69"/>
      <c r="B377" s="70"/>
    </row>
    <row r="378" spans="1:2">
      <c r="A378" s="69"/>
      <c r="B378" s="70"/>
    </row>
    <row r="379" spans="1:2">
      <c r="A379" s="69"/>
      <c r="B379" s="70"/>
    </row>
    <row r="380" spans="1:2">
      <c r="A380" s="69"/>
      <c r="B380" s="70"/>
    </row>
    <row r="381" spans="1:2">
      <c r="A381" s="69"/>
      <c r="B381" s="70"/>
    </row>
    <row r="382" spans="1:2">
      <c r="A382" s="69"/>
      <c r="B382" s="70"/>
    </row>
    <row r="383" spans="1:2">
      <c r="A383" s="69"/>
      <c r="B383" s="70"/>
    </row>
    <row r="384" spans="1:2">
      <c r="A384" s="69"/>
      <c r="B384" s="70"/>
    </row>
    <row r="385" spans="1:2">
      <c r="A385" s="69"/>
      <c r="B385" s="70"/>
    </row>
    <row r="386" spans="1:2">
      <c r="A386" s="69"/>
      <c r="B386" s="70"/>
    </row>
    <row r="387" spans="1:2">
      <c r="A387" s="69"/>
      <c r="B387" s="70"/>
    </row>
    <row r="388" spans="1:2">
      <c r="A388" s="69"/>
      <c r="B388" s="70"/>
    </row>
    <row r="389" spans="1:2">
      <c r="A389" s="69"/>
      <c r="B389" s="70"/>
    </row>
    <row r="390" spans="1:2">
      <c r="A390" s="69"/>
      <c r="B390" s="70"/>
    </row>
    <row r="391" spans="1:2">
      <c r="A391" s="69"/>
      <c r="B391" s="70"/>
    </row>
    <row r="392" spans="1:2">
      <c r="A392" s="69"/>
      <c r="B392" s="70"/>
    </row>
    <row r="393" spans="1:2">
      <c r="A393" s="69"/>
      <c r="B393" s="70"/>
    </row>
    <row r="394" spans="1:2">
      <c r="A394" s="69"/>
      <c r="B394" s="70"/>
    </row>
    <row r="395" spans="1:2">
      <c r="A395" s="69"/>
      <c r="B395" s="70"/>
    </row>
    <row r="396" spans="1:2">
      <c r="A396" s="69"/>
      <c r="B396" s="70"/>
    </row>
    <row r="397" spans="1:2">
      <c r="A397" s="69"/>
      <c r="B397" s="70"/>
    </row>
    <row r="398" spans="1:2">
      <c r="A398" s="69"/>
      <c r="B398" s="70"/>
    </row>
    <row r="399" spans="1:2">
      <c r="A399" s="69"/>
      <c r="B399" s="70"/>
    </row>
    <row r="400" spans="1:2">
      <c r="A400" s="69"/>
      <c r="B400" s="70"/>
    </row>
    <row r="401" spans="1:2">
      <c r="A401" s="69"/>
      <c r="B401" s="70"/>
    </row>
    <row r="402" spans="1:2">
      <c r="A402" s="69"/>
      <c r="B402" s="70"/>
    </row>
    <row r="403" spans="1:2">
      <c r="A403" s="69"/>
      <c r="B403" s="70"/>
    </row>
    <row r="404" spans="1:2">
      <c r="A404" s="69"/>
      <c r="B404" s="70"/>
    </row>
    <row r="405" spans="1:2">
      <c r="A405" s="69"/>
      <c r="B405" s="70"/>
    </row>
    <row r="406" spans="1:2">
      <c r="A406" s="69"/>
      <c r="B406" s="70"/>
    </row>
    <row r="407" spans="1:2">
      <c r="A407" s="69"/>
      <c r="B407" s="70"/>
    </row>
    <row r="408" spans="1:2">
      <c r="A408" s="69"/>
      <c r="B408" s="70"/>
    </row>
  </sheetData>
  <sheetProtection password="EC4E" sheet="1" objects="1" scenarios="1" selectLockedCells="1"/>
  <mergeCells count="6">
    <mergeCell ref="A226:B226"/>
    <mergeCell ref="A1:B1"/>
    <mergeCell ref="A2:B2"/>
    <mergeCell ref="A3:B3"/>
    <mergeCell ref="A87:B87"/>
    <mergeCell ref="A157:B157"/>
  </mergeCells>
  <pageMargins left="0.83" right="0.44" top="0.55000000000000004" bottom="0.61" header="0.28000000000000003" footer="0.28999999999999998"/>
  <pageSetup paperSize="9" scale="84" orientation="portrait" verticalDpi="0" r:id="rId1"/>
  <headerFooter alignWithMargins="0"/>
  <rowBreaks count="2" manualBreakCount="2">
    <brk id="104" max="16383" man="1"/>
    <brk id="15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3:G86"/>
  <sheetViews>
    <sheetView workbookViewId="0">
      <selection activeCell="C7" sqref="C7"/>
    </sheetView>
  </sheetViews>
  <sheetFormatPr defaultRowHeight="12.75"/>
  <cols>
    <col min="2" max="2" width="34.42578125" customWidth="1"/>
    <col min="3" max="3" width="41.140625" customWidth="1"/>
    <col min="4" max="4" width="45.28515625" customWidth="1"/>
    <col min="5" max="6" width="46" customWidth="1"/>
    <col min="7" max="7" width="15.7109375" hidden="1" customWidth="1"/>
  </cols>
  <sheetData>
    <row r="3" spans="1:7" ht="18">
      <c r="C3" s="119" t="s">
        <v>69</v>
      </c>
      <c r="D3" s="119"/>
    </row>
    <row r="5" spans="1:7" ht="15.75">
      <c r="A5" s="7" t="s">
        <v>2</v>
      </c>
      <c r="B5" s="33" t="s">
        <v>0</v>
      </c>
      <c r="C5" s="51" t="s">
        <v>61</v>
      </c>
      <c r="D5" s="51" t="s">
        <v>62</v>
      </c>
      <c r="E5" s="51" t="s">
        <v>63</v>
      </c>
      <c r="F5" s="51" t="s">
        <v>64</v>
      </c>
    </row>
    <row r="6" spans="1:7" ht="15.75">
      <c r="A6" s="7"/>
      <c r="B6" s="33"/>
      <c r="C6" s="52" t="s">
        <v>56</v>
      </c>
      <c r="D6" s="52"/>
      <c r="E6" s="52"/>
      <c r="F6" s="52"/>
    </row>
    <row r="7" spans="1:7">
      <c r="A7" s="32">
        <f>eSPAR!A6</f>
        <v>1</v>
      </c>
      <c r="B7" s="50">
        <f>eSPAR!B6</f>
        <v>0</v>
      </c>
      <c r="C7" s="53" t="s">
        <v>59</v>
      </c>
      <c r="D7" s="53" t="s">
        <v>58</v>
      </c>
      <c r="E7" s="53" t="s">
        <v>74</v>
      </c>
      <c r="F7" s="53" t="s">
        <v>66</v>
      </c>
      <c r="G7" t="s">
        <v>59</v>
      </c>
    </row>
    <row r="8" spans="1:7">
      <c r="A8" s="32">
        <f>eSPAR!A7</f>
        <v>0</v>
      </c>
      <c r="B8" s="50">
        <f>eSPAR!B7</f>
        <v>0</v>
      </c>
      <c r="C8" s="53" t="s">
        <v>59</v>
      </c>
      <c r="D8" s="53" t="s">
        <v>58</v>
      </c>
      <c r="E8" s="53" t="s">
        <v>74</v>
      </c>
      <c r="F8" s="53" t="s">
        <v>66</v>
      </c>
      <c r="G8" t="s">
        <v>58</v>
      </c>
    </row>
    <row r="9" spans="1:7">
      <c r="A9" s="32">
        <f>eSPAR!A8</f>
        <v>0</v>
      </c>
      <c r="B9" s="50">
        <f>eSPAR!B8</f>
        <v>0</v>
      </c>
      <c r="C9" s="53" t="s">
        <v>59</v>
      </c>
      <c r="D9" s="53" t="s">
        <v>58</v>
      </c>
      <c r="E9" s="53" t="s">
        <v>74</v>
      </c>
      <c r="F9" s="53" t="s">
        <v>66</v>
      </c>
      <c r="G9" t="s">
        <v>65</v>
      </c>
    </row>
    <row r="10" spans="1:7">
      <c r="A10" s="32">
        <f>eSPAR!A9</f>
        <v>0</v>
      </c>
      <c r="B10" s="50">
        <f>eSPAR!B9</f>
        <v>0</v>
      </c>
      <c r="C10" s="53" t="s">
        <v>59</v>
      </c>
      <c r="D10" s="53" t="s">
        <v>58</v>
      </c>
      <c r="E10" s="53" t="s">
        <v>74</v>
      </c>
      <c r="F10" s="53" t="s">
        <v>66</v>
      </c>
      <c r="G10" t="s">
        <v>57</v>
      </c>
    </row>
    <row r="11" spans="1:7">
      <c r="A11" s="32">
        <f>eSPAR!A10</f>
        <v>0</v>
      </c>
      <c r="B11" s="50">
        <f>eSPAR!B10</f>
        <v>0</v>
      </c>
      <c r="C11" s="53" t="s">
        <v>59</v>
      </c>
      <c r="D11" s="53" t="s">
        <v>58</v>
      </c>
      <c r="E11" s="53" t="s">
        <v>74</v>
      </c>
      <c r="F11" s="53" t="s">
        <v>66</v>
      </c>
    </row>
    <row r="12" spans="1:7">
      <c r="A12" s="32">
        <f>eSPAR!A11</f>
        <v>0</v>
      </c>
      <c r="B12" s="50">
        <f>eSPAR!B11</f>
        <v>0</v>
      </c>
      <c r="C12" s="53" t="s">
        <v>59</v>
      </c>
      <c r="D12" s="53" t="s">
        <v>58</v>
      </c>
      <c r="E12" s="53" t="s">
        <v>74</v>
      </c>
      <c r="F12" s="53" t="s">
        <v>66</v>
      </c>
    </row>
    <row r="13" spans="1:7">
      <c r="A13" s="32">
        <f>eSPAR!A12</f>
        <v>0</v>
      </c>
      <c r="B13" s="50">
        <f>eSPAR!B12</f>
        <v>0</v>
      </c>
      <c r="C13" s="53" t="s">
        <v>59</v>
      </c>
      <c r="D13" s="53" t="s">
        <v>58</v>
      </c>
      <c r="E13" s="53" t="s">
        <v>74</v>
      </c>
      <c r="F13" s="53" t="s">
        <v>66</v>
      </c>
      <c r="G13" t="s">
        <v>74</v>
      </c>
    </row>
    <row r="14" spans="1:7">
      <c r="A14" s="32">
        <f>eSPAR!A13</f>
        <v>0</v>
      </c>
      <c r="B14" s="50">
        <f>eSPAR!B13</f>
        <v>0</v>
      </c>
      <c r="C14" s="53" t="s">
        <v>59</v>
      </c>
      <c r="D14" s="53" t="s">
        <v>58</v>
      </c>
      <c r="E14" s="53" t="s">
        <v>74</v>
      </c>
      <c r="F14" s="53" t="s">
        <v>66</v>
      </c>
      <c r="G14" t="s">
        <v>66</v>
      </c>
    </row>
    <row r="15" spans="1:7">
      <c r="A15" s="32">
        <f>eSPAR!A14</f>
        <v>0</v>
      </c>
      <c r="B15" s="50">
        <f>eSPAR!B14</f>
        <v>0</v>
      </c>
      <c r="C15" s="53" t="s">
        <v>59</v>
      </c>
      <c r="D15" s="53" t="s">
        <v>58</v>
      </c>
      <c r="E15" s="53" t="s">
        <v>74</v>
      </c>
      <c r="F15" s="53" t="s">
        <v>66</v>
      </c>
      <c r="G15" t="s">
        <v>67</v>
      </c>
    </row>
    <row r="16" spans="1:7">
      <c r="A16" s="32">
        <f>eSPAR!A15</f>
        <v>0</v>
      </c>
      <c r="B16" s="50">
        <f>eSPAR!B15</f>
        <v>0</v>
      </c>
      <c r="C16" s="53" t="s">
        <v>59</v>
      </c>
      <c r="D16" s="53" t="s">
        <v>58</v>
      </c>
      <c r="E16" s="53" t="s">
        <v>74</v>
      </c>
      <c r="F16" s="53" t="s">
        <v>66</v>
      </c>
      <c r="G16" t="s">
        <v>68</v>
      </c>
    </row>
    <row r="17" spans="1:6">
      <c r="A17" s="32">
        <f>eSPAR!A16</f>
        <v>0</v>
      </c>
      <c r="B17" s="50">
        <f>eSPAR!B16</f>
        <v>0</v>
      </c>
      <c r="C17" s="53" t="s">
        <v>59</v>
      </c>
      <c r="D17" s="53" t="s">
        <v>58</v>
      </c>
      <c r="E17" s="53" t="s">
        <v>74</v>
      </c>
      <c r="F17" s="53" t="s">
        <v>66</v>
      </c>
    </row>
    <row r="18" spans="1:6">
      <c r="A18" s="32">
        <f>eSPAR!A17</f>
        <v>0</v>
      </c>
      <c r="B18" s="50">
        <f>eSPAR!B17</f>
        <v>0</v>
      </c>
      <c r="C18" s="53" t="s">
        <v>59</v>
      </c>
      <c r="D18" s="53" t="s">
        <v>58</v>
      </c>
      <c r="E18" s="53" t="s">
        <v>74</v>
      </c>
      <c r="F18" s="53" t="s">
        <v>66</v>
      </c>
    </row>
    <row r="19" spans="1:6">
      <c r="A19" s="32">
        <f>eSPAR!A18</f>
        <v>0</v>
      </c>
      <c r="B19" s="50">
        <f>eSPAR!B18</f>
        <v>0</v>
      </c>
      <c r="C19" s="53" t="s">
        <v>59</v>
      </c>
      <c r="D19" s="53" t="s">
        <v>58</v>
      </c>
      <c r="E19" s="53" t="s">
        <v>74</v>
      </c>
      <c r="F19" s="53" t="s">
        <v>66</v>
      </c>
    </row>
    <row r="20" spans="1:6">
      <c r="A20" s="32">
        <f>eSPAR!A19</f>
        <v>0</v>
      </c>
      <c r="B20" s="50">
        <f>eSPAR!B19</f>
        <v>0</v>
      </c>
      <c r="C20" s="53" t="s">
        <v>59</v>
      </c>
      <c r="D20" s="53" t="s">
        <v>58</v>
      </c>
      <c r="E20" s="53" t="s">
        <v>74</v>
      </c>
      <c r="F20" s="53" t="s">
        <v>66</v>
      </c>
    </row>
    <row r="21" spans="1:6">
      <c r="A21" s="32">
        <f>eSPAR!A20</f>
        <v>0</v>
      </c>
      <c r="B21" s="50">
        <f>eSPAR!B20</f>
        <v>0</v>
      </c>
      <c r="C21" s="53" t="s">
        <v>59</v>
      </c>
      <c r="D21" s="53" t="s">
        <v>58</v>
      </c>
      <c r="E21" s="53" t="s">
        <v>74</v>
      </c>
      <c r="F21" s="53" t="s">
        <v>66</v>
      </c>
    </row>
    <row r="22" spans="1:6">
      <c r="A22" s="32">
        <f>eSPAR!A21</f>
        <v>0</v>
      </c>
      <c r="B22" s="50">
        <f>eSPAR!B21</f>
        <v>0</v>
      </c>
      <c r="C22" s="53" t="s">
        <v>59</v>
      </c>
      <c r="D22" s="53" t="s">
        <v>58</v>
      </c>
      <c r="E22" s="53" t="s">
        <v>74</v>
      </c>
      <c r="F22" s="53" t="s">
        <v>66</v>
      </c>
    </row>
    <row r="23" spans="1:6">
      <c r="A23" s="32">
        <f>eSPAR!A22</f>
        <v>0</v>
      </c>
      <c r="B23" s="50">
        <f>eSPAR!B22</f>
        <v>0</v>
      </c>
      <c r="C23" s="53" t="s">
        <v>59</v>
      </c>
      <c r="D23" s="53" t="s">
        <v>58</v>
      </c>
      <c r="E23" s="53" t="s">
        <v>74</v>
      </c>
      <c r="F23" s="53" t="s">
        <v>66</v>
      </c>
    </row>
    <row r="24" spans="1:6">
      <c r="A24" s="32">
        <f>eSPAR!A23</f>
        <v>0</v>
      </c>
      <c r="B24" s="50">
        <f>eSPAR!B23</f>
        <v>0</v>
      </c>
      <c r="C24" s="53" t="s">
        <v>59</v>
      </c>
      <c r="D24" s="53" t="s">
        <v>58</v>
      </c>
      <c r="E24" s="53" t="s">
        <v>74</v>
      </c>
      <c r="F24" s="53" t="s">
        <v>66</v>
      </c>
    </row>
    <row r="25" spans="1:6">
      <c r="A25" s="32">
        <f>eSPAR!A24</f>
        <v>0</v>
      </c>
      <c r="B25" s="50">
        <f>eSPAR!B24</f>
        <v>0</v>
      </c>
      <c r="C25" s="53" t="s">
        <v>59</v>
      </c>
      <c r="D25" s="53" t="s">
        <v>58</v>
      </c>
      <c r="E25" s="53" t="s">
        <v>74</v>
      </c>
      <c r="F25" s="53" t="s">
        <v>66</v>
      </c>
    </row>
    <row r="26" spans="1:6">
      <c r="A26" s="32">
        <f>eSPAR!A25</f>
        <v>0</v>
      </c>
      <c r="B26" s="50">
        <f>eSPAR!B25</f>
        <v>0</v>
      </c>
      <c r="C26" s="53" t="s">
        <v>59</v>
      </c>
      <c r="D26" s="53" t="s">
        <v>58</v>
      </c>
      <c r="E26" s="53" t="s">
        <v>74</v>
      </c>
      <c r="F26" s="53" t="s">
        <v>66</v>
      </c>
    </row>
    <row r="27" spans="1:6">
      <c r="A27" s="32">
        <f>eSPAR!A26</f>
        <v>0</v>
      </c>
      <c r="B27" s="50">
        <f>eSPAR!B26</f>
        <v>0</v>
      </c>
      <c r="C27" s="53" t="s">
        <v>59</v>
      </c>
      <c r="D27" s="53" t="s">
        <v>58</v>
      </c>
      <c r="E27" s="53" t="s">
        <v>74</v>
      </c>
      <c r="F27" s="53" t="s">
        <v>66</v>
      </c>
    </row>
    <row r="28" spans="1:6">
      <c r="A28" s="32">
        <f>eSPAR!A27</f>
        <v>0</v>
      </c>
      <c r="B28" s="50">
        <f>eSPAR!B27</f>
        <v>0</v>
      </c>
      <c r="C28" s="53" t="s">
        <v>59</v>
      </c>
      <c r="D28" s="53" t="s">
        <v>58</v>
      </c>
      <c r="E28" s="53" t="s">
        <v>74</v>
      </c>
      <c r="F28" s="53" t="s">
        <v>66</v>
      </c>
    </row>
    <row r="29" spans="1:6">
      <c r="A29" s="32">
        <f>eSPAR!A28</f>
        <v>0</v>
      </c>
      <c r="B29" s="50">
        <f>eSPAR!B28</f>
        <v>0</v>
      </c>
      <c r="C29" s="53" t="s">
        <v>59</v>
      </c>
      <c r="D29" s="53" t="s">
        <v>58</v>
      </c>
      <c r="E29" s="53" t="s">
        <v>74</v>
      </c>
      <c r="F29" s="53" t="s">
        <v>66</v>
      </c>
    </row>
    <row r="30" spans="1:6">
      <c r="A30" s="32">
        <f>eSPAR!A29</f>
        <v>0</v>
      </c>
      <c r="B30" s="50">
        <f>eSPAR!B29</f>
        <v>0</v>
      </c>
      <c r="C30" s="53" t="s">
        <v>59</v>
      </c>
      <c r="D30" s="53" t="s">
        <v>58</v>
      </c>
      <c r="E30" s="53" t="s">
        <v>74</v>
      </c>
      <c r="F30" s="53" t="s">
        <v>66</v>
      </c>
    </row>
    <row r="31" spans="1:6">
      <c r="A31" s="32">
        <f>eSPAR!A30</f>
        <v>0</v>
      </c>
      <c r="B31" s="50">
        <f>eSPAR!B30</f>
        <v>0</v>
      </c>
      <c r="C31" s="53" t="s">
        <v>59</v>
      </c>
      <c r="D31" s="53" t="s">
        <v>58</v>
      </c>
      <c r="E31" s="53" t="s">
        <v>74</v>
      </c>
      <c r="F31" s="53" t="s">
        <v>66</v>
      </c>
    </row>
    <row r="32" spans="1:6">
      <c r="A32" s="32">
        <f>eSPAR!A31</f>
        <v>0</v>
      </c>
      <c r="B32" s="50">
        <f>eSPAR!B31</f>
        <v>0</v>
      </c>
      <c r="C32" s="53" t="s">
        <v>59</v>
      </c>
      <c r="D32" s="53" t="s">
        <v>58</v>
      </c>
      <c r="E32" s="53" t="s">
        <v>74</v>
      </c>
      <c r="F32" s="53" t="s">
        <v>66</v>
      </c>
    </row>
    <row r="33" spans="1:6">
      <c r="A33" s="32">
        <f>eSPAR!A32</f>
        <v>0</v>
      </c>
      <c r="B33" s="50">
        <f>eSPAR!B32</f>
        <v>0</v>
      </c>
      <c r="C33" s="53" t="s">
        <v>59</v>
      </c>
      <c r="D33" s="53" t="s">
        <v>58</v>
      </c>
      <c r="E33" s="53" t="s">
        <v>74</v>
      </c>
      <c r="F33" s="53" t="s">
        <v>66</v>
      </c>
    </row>
    <row r="34" spans="1:6">
      <c r="A34" s="32">
        <f>eSPAR!A33</f>
        <v>0</v>
      </c>
      <c r="B34" s="50">
        <f>eSPAR!B33</f>
        <v>0</v>
      </c>
      <c r="C34" s="53" t="s">
        <v>59</v>
      </c>
      <c r="D34" s="53" t="s">
        <v>58</v>
      </c>
      <c r="E34" s="53" t="s">
        <v>74</v>
      </c>
      <c r="F34" s="53" t="s">
        <v>66</v>
      </c>
    </row>
    <row r="35" spans="1:6">
      <c r="A35" s="32">
        <f>eSPAR!A34</f>
        <v>0</v>
      </c>
      <c r="B35" s="50">
        <f>eSPAR!B34</f>
        <v>0</v>
      </c>
      <c r="C35" s="53" t="s">
        <v>59</v>
      </c>
      <c r="D35" s="53" t="s">
        <v>58</v>
      </c>
      <c r="E35" s="53" t="s">
        <v>74</v>
      </c>
      <c r="F35" s="53" t="s">
        <v>66</v>
      </c>
    </row>
    <row r="36" spans="1:6">
      <c r="A36" s="32">
        <f>eSPAR!A35</f>
        <v>0</v>
      </c>
      <c r="B36" s="50">
        <f>eSPAR!B35</f>
        <v>0</v>
      </c>
      <c r="C36" s="53" t="s">
        <v>59</v>
      </c>
      <c r="D36" s="53" t="s">
        <v>58</v>
      </c>
      <c r="E36" s="53" t="s">
        <v>74</v>
      </c>
      <c r="F36" s="53" t="s">
        <v>66</v>
      </c>
    </row>
    <row r="37" spans="1:6">
      <c r="A37" s="32">
        <f>eSPAR!A36</f>
        <v>0</v>
      </c>
      <c r="B37" s="50">
        <f>eSPAR!B36</f>
        <v>0</v>
      </c>
      <c r="C37" s="53" t="s">
        <v>59</v>
      </c>
      <c r="D37" s="53" t="s">
        <v>58</v>
      </c>
      <c r="E37" s="53" t="s">
        <v>74</v>
      </c>
      <c r="F37" s="53" t="s">
        <v>66</v>
      </c>
    </row>
    <row r="38" spans="1:6">
      <c r="A38" s="32">
        <f>eSPAR!A37</f>
        <v>0</v>
      </c>
      <c r="B38" s="50">
        <f>eSPAR!B37</f>
        <v>0</v>
      </c>
      <c r="C38" s="53" t="s">
        <v>59</v>
      </c>
      <c r="D38" s="53" t="s">
        <v>58</v>
      </c>
      <c r="E38" s="53" t="s">
        <v>74</v>
      </c>
      <c r="F38" s="53" t="s">
        <v>66</v>
      </c>
    </row>
    <row r="39" spans="1:6">
      <c r="A39" s="32">
        <f>eSPAR!A38</f>
        <v>0</v>
      </c>
      <c r="B39" s="50">
        <f>eSPAR!B38</f>
        <v>0</v>
      </c>
      <c r="C39" s="53" t="s">
        <v>59</v>
      </c>
      <c r="D39" s="53" t="s">
        <v>58</v>
      </c>
      <c r="E39" s="53" t="s">
        <v>74</v>
      </c>
      <c r="F39" s="53" t="s">
        <v>66</v>
      </c>
    </row>
    <row r="40" spans="1:6">
      <c r="A40" s="32">
        <f>eSPAR!A39</f>
        <v>0</v>
      </c>
      <c r="B40" s="50">
        <f>eSPAR!B39</f>
        <v>0</v>
      </c>
      <c r="C40" s="53" t="s">
        <v>59</v>
      </c>
      <c r="D40" s="53" t="s">
        <v>58</v>
      </c>
      <c r="E40" s="53" t="s">
        <v>74</v>
      </c>
      <c r="F40" s="53" t="s">
        <v>66</v>
      </c>
    </row>
    <row r="41" spans="1:6">
      <c r="A41" s="32">
        <f>eSPAR!A40</f>
        <v>0</v>
      </c>
      <c r="B41" s="50">
        <f>eSPAR!B40</f>
        <v>0</v>
      </c>
      <c r="C41" s="53" t="s">
        <v>59</v>
      </c>
      <c r="D41" s="53" t="s">
        <v>58</v>
      </c>
      <c r="E41" s="53" t="s">
        <v>74</v>
      </c>
      <c r="F41" s="53" t="s">
        <v>66</v>
      </c>
    </row>
    <row r="42" spans="1:6">
      <c r="A42" s="32">
        <f>eSPAR!A41</f>
        <v>0</v>
      </c>
      <c r="B42" s="50">
        <f>eSPAR!B41</f>
        <v>0</v>
      </c>
      <c r="C42" s="53" t="s">
        <v>59</v>
      </c>
      <c r="D42" s="53" t="s">
        <v>58</v>
      </c>
      <c r="E42" s="53" t="s">
        <v>74</v>
      </c>
      <c r="F42" s="53" t="s">
        <v>66</v>
      </c>
    </row>
    <row r="43" spans="1:6">
      <c r="A43" s="32">
        <f>eSPAR!A42</f>
        <v>0</v>
      </c>
      <c r="B43" s="50">
        <f>eSPAR!B42</f>
        <v>0</v>
      </c>
      <c r="C43" s="53" t="s">
        <v>59</v>
      </c>
      <c r="D43" s="53" t="s">
        <v>58</v>
      </c>
      <c r="E43" s="53" t="s">
        <v>74</v>
      </c>
      <c r="F43" s="53" t="s">
        <v>66</v>
      </c>
    </row>
    <row r="44" spans="1:6">
      <c r="A44" s="32">
        <f>eSPAR!A43</f>
        <v>0</v>
      </c>
      <c r="B44" s="50">
        <f>eSPAR!B43</f>
        <v>0</v>
      </c>
      <c r="C44" s="53" t="s">
        <v>59</v>
      </c>
      <c r="D44" s="53" t="s">
        <v>58</v>
      </c>
      <c r="E44" s="53" t="s">
        <v>74</v>
      </c>
      <c r="F44" s="53" t="s">
        <v>66</v>
      </c>
    </row>
    <row r="45" spans="1:6">
      <c r="A45" s="32">
        <f>eSPAR!A44</f>
        <v>0</v>
      </c>
      <c r="B45" s="50">
        <f>eSPAR!B44</f>
        <v>0</v>
      </c>
      <c r="C45" s="53" t="s">
        <v>59</v>
      </c>
      <c r="D45" s="53" t="s">
        <v>58</v>
      </c>
      <c r="E45" s="53" t="s">
        <v>74</v>
      </c>
      <c r="F45" s="53" t="s">
        <v>66</v>
      </c>
    </row>
    <row r="46" spans="1:6">
      <c r="A46" s="32">
        <f>eSPAR!A45</f>
        <v>0</v>
      </c>
      <c r="B46" s="50">
        <f>eSPAR!B45</f>
        <v>0</v>
      </c>
      <c r="C46" s="53" t="s">
        <v>59</v>
      </c>
      <c r="D46" s="53" t="s">
        <v>58</v>
      </c>
      <c r="E46" s="53" t="s">
        <v>74</v>
      </c>
      <c r="F46" s="53" t="s">
        <v>66</v>
      </c>
    </row>
    <row r="47" spans="1:6">
      <c r="A47" s="32">
        <f>eSPAR!A46</f>
        <v>0</v>
      </c>
      <c r="B47" s="50">
        <f>eSPAR!B46</f>
        <v>0</v>
      </c>
      <c r="C47" s="53" t="s">
        <v>59</v>
      </c>
      <c r="D47" s="53" t="s">
        <v>58</v>
      </c>
      <c r="E47" s="53" t="s">
        <v>74</v>
      </c>
      <c r="F47" s="53" t="s">
        <v>66</v>
      </c>
    </row>
    <row r="48" spans="1:6">
      <c r="A48" s="32">
        <f>eSPAR!A47</f>
        <v>0</v>
      </c>
      <c r="B48" s="50">
        <f>eSPAR!B47</f>
        <v>0</v>
      </c>
      <c r="C48" s="53" t="s">
        <v>59</v>
      </c>
      <c r="D48" s="53" t="s">
        <v>58</v>
      </c>
      <c r="E48" s="53" t="s">
        <v>74</v>
      </c>
      <c r="F48" s="53" t="s">
        <v>66</v>
      </c>
    </row>
    <row r="49" spans="1:6">
      <c r="A49" s="32">
        <f>eSPAR!A48</f>
        <v>0</v>
      </c>
      <c r="B49" s="50">
        <f>eSPAR!B48</f>
        <v>0</v>
      </c>
      <c r="C49" s="53" t="s">
        <v>59</v>
      </c>
      <c r="D49" s="53" t="s">
        <v>58</v>
      </c>
      <c r="E49" s="53" t="s">
        <v>74</v>
      </c>
      <c r="F49" s="53" t="s">
        <v>66</v>
      </c>
    </row>
    <row r="50" spans="1:6">
      <c r="A50" s="32">
        <f>eSPAR!A49</f>
        <v>0</v>
      </c>
      <c r="B50" s="50">
        <f>eSPAR!B49</f>
        <v>0</v>
      </c>
      <c r="C50" s="53" t="s">
        <v>59</v>
      </c>
      <c r="D50" s="53" t="s">
        <v>58</v>
      </c>
      <c r="E50" s="53" t="s">
        <v>74</v>
      </c>
      <c r="F50" s="53" t="s">
        <v>66</v>
      </c>
    </row>
    <row r="51" spans="1:6">
      <c r="A51" s="32">
        <f>eSPAR!A50</f>
        <v>0</v>
      </c>
      <c r="B51" s="50">
        <f>eSPAR!B50</f>
        <v>0</v>
      </c>
      <c r="C51" s="53" t="s">
        <v>59</v>
      </c>
      <c r="D51" s="53" t="s">
        <v>58</v>
      </c>
      <c r="E51" s="53" t="s">
        <v>74</v>
      </c>
      <c r="F51" s="53" t="s">
        <v>66</v>
      </c>
    </row>
    <row r="52" spans="1:6">
      <c r="A52" s="32">
        <f>eSPAR!A51</f>
        <v>0</v>
      </c>
      <c r="B52" s="50">
        <f>eSPAR!B51</f>
        <v>0</v>
      </c>
      <c r="C52" s="53" t="s">
        <v>59</v>
      </c>
      <c r="D52" s="53" t="s">
        <v>58</v>
      </c>
      <c r="E52" s="53" t="s">
        <v>74</v>
      </c>
      <c r="F52" s="53" t="s">
        <v>66</v>
      </c>
    </row>
    <row r="53" spans="1:6">
      <c r="A53" s="32">
        <f>eSPAR!A52</f>
        <v>0</v>
      </c>
      <c r="B53" s="50">
        <f>eSPAR!B52</f>
        <v>0</v>
      </c>
      <c r="C53" s="53" t="s">
        <v>59</v>
      </c>
      <c r="D53" s="53" t="s">
        <v>58</v>
      </c>
      <c r="E53" s="53" t="s">
        <v>74</v>
      </c>
      <c r="F53" s="53" t="s">
        <v>66</v>
      </c>
    </row>
    <row r="54" spans="1:6">
      <c r="A54" s="32">
        <f>eSPAR!A53</f>
        <v>0</v>
      </c>
      <c r="B54" s="50">
        <f>eSPAR!B53</f>
        <v>0</v>
      </c>
      <c r="C54" s="53" t="s">
        <v>59</v>
      </c>
      <c r="D54" s="53" t="s">
        <v>58</v>
      </c>
      <c r="E54" s="53" t="s">
        <v>74</v>
      </c>
      <c r="F54" s="53" t="s">
        <v>66</v>
      </c>
    </row>
    <row r="55" spans="1:6">
      <c r="A55" s="32">
        <f>eSPAR!A54</f>
        <v>0</v>
      </c>
      <c r="B55" s="50">
        <f>eSPAR!B54</f>
        <v>0</v>
      </c>
      <c r="C55" s="53" t="s">
        <v>59</v>
      </c>
      <c r="D55" s="53" t="s">
        <v>58</v>
      </c>
      <c r="E55" s="53" t="s">
        <v>74</v>
      </c>
      <c r="F55" s="53" t="s">
        <v>66</v>
      </c>
    </row>
    <row r="56" spans="1:6">
      <c r="A56" s="32">
        <f>eSPAR!A55</f>
        <v>0</v>
      </c>
      <c r="B56" s="50">
        <f>eSPAR!B55</f>
        <v>0</v>
      </c>
      <c r="C56" s="53" t="s">
        <v>59</v>
      </c>
      <c r="D56" s="53" t="s">
        <v>58</v>
      </c>
      <c r="E56" s="53" t="s">
        <v>74</v>
      </c>
      <c r="F56" s="53" t="s">
        <v>66</v>
      </c>
    </row>
    <row r="57" spans="1:6">
      <c r="A57" s="32">
        <f>eSPAR!A56</f>
        <v>0</v>
      </c>
      <c r="B57" s="50">
        <f>eSPAR!B56</f>
        <v>0</v>
      </c>
      <c r="C57" s="53" t="s">
        <v>59</v>
      </c>
      <c r="D57" s="53" t="s">
        <v>58</v>
      </c>
      <c r="E57" s="53" t="s">
        <v>74</v>
      </c>
      <c r="F57" s="53" t="s">
        <v>66</v>
      </c>
    </row>
    <row r="58" spans="1:6">
      <c r="A58" s="32">
        <f>eSPAR!A57</f>
        <v>0</v>
      </c>
      <c r="B58" s="50">
        <f>eSPAR!B57</f>
        <v>0</v>
      </c>
      <c r="C58" s="53" t="s">
        <v>59</v>
      </c>
      <c r="D58" s="53" t="s">
        <v>58</v>
      </c>
      <c r="E58" s="53" t="s">
        <v>74</v>
      </c>
      <c r="F58" s="53" t="s">
        <v>66</v>
      </c>
    </row>
    <row r="59" spans="1:6">
      <c r="A59" s="32">
        <f>eSPAR!A58</f>
        <v>0</v>
      </c>
      <c r="B59" s="50">
        <f>eSPAR!B58</f>
        <v>0</v>
      </c>
      <c r="C59" s="53" t="s">
        <v>59</v>
      </c>
      <c r="D59" s="53" t="s">
        <v>58</v>
      </c>
      <c r="E59" s="53" t="s">
        <v>74</v>
      </c>
      <c r="F59" s="53" t="s">
        <v>66</v>
      </c>
    </row>
    <row r="60" spans="1:6">
      <c r="A60" s="32">
        <f>eSPAR!A59</f>
        <v>0</v>
      </c>
      <c r="B60" s="50">
        <f>eSPAR!B59</f>
        <v>0</v>
      </c>
      <c r="C60" s="53" t="s">
        <v>59</v>
      </c>
      <c r="D60" s="53" t="s">
        <v>58</v>
      </c>
      <c r="E60" s="53" t="s">
        <v>74</v>
      </c>
      <c r="F60" s="53" t="s">
        <v>66</v>
      </c>
    </row>
    <row r="61" spans="1:6">
      <c r="A61" s="32">
        <f>eSPAR!A60</f>
        <v>0</v>
      </c>
      <c r="B61" s="50">
        <f>eSPAR!B60</f>
        <v>0</v>
      </c>
      <c r="C61" s="53" t="s">
        <v>59</v>
      </c>
      <c r="D61" s="53" t="s">
        <v>58</v>
      </c>
      <c r="E61" s="53" t="s">
        <v>74</v>
      </c>
      <c r="F61" s="53" t="s">
        <v>66</v>
      </c>
    </row>
    <row r="62" spans="1:6">
      <c r="A62" s="32">
        <f>eSPAR!A61</f>
        <v>0</v>
      </c>
      <c r="B62" s="50">
        <f>eSPAR!B61</f>
        <v>0</v>
      </c>
      <c r="C62" s="53" t="s">
        <v>59</v>
      </c>
      <c r="D62" s="53" t="s">
        <v>58</v>
      </c>
      <c r="E62" s="53" t="s">
        <v>74</v>
      </c>
      <c r="F62" s="53" t="s">
        <v>66</v>
      </c>
    </row>
    <row r="63" spans="1:6">
      <c r="A63" s="32">
        <f>eSPAR!A62</f>
        <v>0</v>
      </c>
      <c r="B63" s="50">
        <f>eSPAR!B62</f>
        <v>0</v>
      </c>
      <c r="C63" s="53" t="s">
        <v>59</v>
      </c>
      <c r="D63" s="53" t="s">
        <v>58</v>
      </c>
      <c r="E63" s="53" t="s">
        <v>74</v>
      </c>
      <c r="F63" s="53" t="s">
        <v>66</v>
      </c>
    </row>
    <row r="64" spans="1:6">
      <c r="A64" s="32">
        <f>eSPAR!A63</f>
        <v>0</v>
      </c>
      <c r="B64" s="50">
        <f>eSPAR!B63</f>
        <v>0</v>
      </c>
      <c r="C64" s="53" t="s">
        <v>59</v>
      </c>
      <c r="D64" s="53" t="s">
        <v>58</v>
      </c>
      <c r="E64" s="53" t="s">
        <v>74</v>
      </c>
      <c r="F64" s="53" t="s">
        <v>66</v>
      </c>
    </row>
    <row r="65" spans="1:6">
      <c r="A65" s="32">
        <f>eSPAR!A64</f>
        <v>0</v>
      </c>
      <c r="B65" s="50">
        <f>eSPAR!B64</f>
        <v>0</v>
      </c>
      <c r="C65" s="53" t="s">
        <v>59</v>
      </c>
      <c r="D65" s="53" t="s">
        <v>58</v>
      </c>
      <c r="E65" s="53" t="s">
        <v>74</v>
      </c>
      <c r="F65" s="53" t="s">
        <v>66</v>
      </c>
    </row>
    <row r="66" spans="1:6">
      <c r="A66" s="32">
        <f>eSPAR!A65</f>
        <v>0</v>
      </c>
      <c r="B66" s="50">
        <f>eSPAR!B65</f>
        <v>0</v>
      </c>
      <c r="C66" s="53" t="s">
        <v>59</v>
      </c>
      <c r="D66" s="53" t="s">
        <v>58</v>
      </c>
      <c r="E66" s="53" t="s">
        <v>74</v>
      </c>
      <c r="F66" s="53" t="s">
        <v>66</v>
      </c>
    </row>
    <row r="67" spans="1:6">
      <c r="A67" s="32">
        <f>eSPAR!A66</f>
        <v>0</v>
      </c>
      <c r="B67" s="50">
        <f>eSPAR!B66</f>
        <v>0</v>
      </c>
      <c r="C67" s="53" t="s">
        <v>59</v>
      </c>
      <c r="D67" s="53" t="s">
        <v>58</v>
      </c>
      <c r="E67" s="53" t="s">
        <v>74</v>
      </c>
      <c r="F67" s="53" t="s">
        <v>66</v>
      </c>
    </row>
    <row r="68" spans="1:6">
      <c r="A68" s="32">
        <f>eSPAR!A67</f>
        <v>0</v>
      </c>
      <c r="B68" s="50">
        <f>eSPAR!B67</f>
        <v>0</v>
      </c>
      <c r="C68" s="53" t="s">
        <v>59</v>
      </c>
      <c r="D68" s="53" t="s">
        <v>58</v>
      </c>
      <c r="E68" s="53" t="s">
        <v>74</v>
      </c>
      <c r="F68" s="53" t="s">
        <v>66</v>
      </c>
    </row>
    <row r="69" spans="1:6">
      <c r="A69" s="32">
        <f>eSPAR!A68</f>
        <v>0</v>
      </c>
      <c r="B69" s="50">
        <f>eSPAR!B68</f>
        <v>0</v>
      </c>
      <c r="C69" s="53" t="s">
        <v>59</v>
      </c>
      <c r="D69" s="53" t="s">
        <v>58</v>
      </c>
      <c r="E69" s="53" t="s">
        <v>74</v>
      </c>
      <c r="F69" s="53" t="s">
        <v>66</v>
      </c>
    </row>
    <row r="70" spans="1:6">
      <c r="A70" s="32">
        <f>eSPAR!A69</f>
        <v>0</v>
      </c>
      <c r="B70" s="50">
        <f>eSPAR!B69</f>
        <v>0</v>
      </c>
      <c r="C70" s="53" t="s">
        <v>59</v>
      </c>
      <c r="D70" s="53" t="s">
        <v>58</v>
      </c>
      <c r="E70" s="53" t="s">
        <v>74</v>
      </c>
      <c r="F70" s="53" t="s">
        <v>66</v>
      </c>
    </row>
    <row r="71" spans="1:6">
      <c r="A71" s="32">
        <f>eSPAR!A70</f>
        <v>0</v>
      </c>
      <c r="B71" s="50">
        <f>eSPAR!B70</f>
        <v>0</v>
      </c>
      <c r="C71" s="53" t="s">
        <v>59</v>
      </c>
      <c r="D71" s="53" t="s">
        <v>58</v>
      </c>
      <c r="E71" s="53" t="s">
        <v>74</v>
      </c>
      <c r="F71" s="53" t="s">
        <v>66</v>
      </c>
    </row>
    <row r="72" spans="1:6">
      <c r="A72" s="32">
        <f>eSPAR!A71</f>
        <v>0</v>
      </c>
      <c r="B72" s="50">
        <f>eSPAR!B71</f>
        <v>0</v>
      </c>
      <c r="C72" s="53" t="s">
        <v>59</v>
      </c>
      <c r="D72" s="53" t="s">
        <v>58</v>
      </c>
      <c r="E72" s="53" t="s">
        <v>74</v>
      </c>
      <c r="F72" s="53" t="s">
        <v>66</v>
      </c>
    </row>
    <row r="73" spans="1:6">
      <c r="A73" s="32">
        <f>eSPAR!A72</f>
        <v>0</v>
      </c>
      <c r="B73" s="50">
        <f>eSPAR!B72</f>
        <v>0</v>
      </c>
      <c r="C73" s="53" t="s">
        <v>59</v>
      </c>
      <c r="D73" s="53" t="s">
        <v>58</v>
      </c>
      <c r="E73" s="53" t="s">
        <v>74</v>
      </c>
      <c r="F73" s="53" t="s">
        <v>66</v>
      </c>
    </row>
    <row r="74" spans="1:6">
      <c r="A74" s="32">
        <f>eSPAR!A73</f>
        <v>0</v>
      </c>
      <c r="B74" s="50">
        <f>eSPAR!B73</f>
        <v>0</v>
      </c>
      <c r="C74" s="53" t="s">
        <v>59</v>
      </c>
      <c r="D74" s="53" t="s">
        <v>58</v>
      </c>
      <c r="E74" s="53" t="s">
        <v>74</v>
      </c>
      <c r="F74" s="53" t="s">
        <v>66</v>
      </c>
    </row>
    <row r="75" spans="1:6">
      <c r="A75" s="32">
        <f>eSPAR!A74</f>
        <v>0</v>
      </c>
      <c r="B75" s="50">
        <f>eSPAR!B74</f>
        <v>0</v>
      </c>
      <c r="C75" s="53" t="s">
        <v>59</v>
      </c>
      <c r="D75" s="53" t="s">
        <v>58</v>
      </c>
      <c r="E75" s="53" t="s">
        <v>74</v>
      </c>
      <c r="F75" s="53" t="s">
        <v>66</v>
      </c>
    </row>
    <row r="76" spans="1:6">
      <c r="A76" s="32">
        <f>eSPAR!A75</f>
        <v>0</v>
      </c>
      <c r="B76" s="50">
        <f>eSPAR!B75</f>
        <v>0</v>
      </c>
      <c r="C76" s="53" t="s">
        <v>59</v>
      </c>
      <c r="D76" s="53" t="s">
        <v>58</v>
      </c>
      <c r="E76" s="53" t="s">
        <v>74</v>
      </c>
      <c r="F76" s="53" t="s">
        <v>66</v>
      </c>
    </row>
    <row r="77" spans="1:6">
      <c r="A77" s="32">
        <f>eSPAR!A76</f>
        <v>0</v>
      </c>
      <c r="B77" s="50">
        <f>eSPAR!B76</f>
        <v>0</v>
      </c>
      <c r="C77" s="53" t="s">
        <v>59</v>
      </c>
      <c r="D77" s="53" t="s">
        <v>58</v>
      </c>
      <c r="E77" s="53" t="s">
        <v>74</v>
      </c>
      <c r="F77" s="53" t="s">
        <v>66</v>
      </c>
    </row>
    <row r="78" spans="1:6">
      <c r="A78" s="32">
        <f>eSPAR!A77</f>
        <v>0</v>
      </c>
      <c r="B78" s="50">
        <f>eSPAR!B77</f>
        <v>0</v>
      </c>
      <c r="C78" s="53" t="s">
        <v>59</v>
      </c>
      <c r="D78" s="53" t="s">
        <v>58</v>
      </c>
      <c r="E78" s="53" t="s">
        <v>74</v>
      </c>
      <c r="F78" s="53" t="s">
        <v>66</v>
      </c>
    </row>
    <row r="79" spans="1:6">
      <c r="A79" s="32">
        <f>eSPAR!A78</f>
        <v>0</v>
      </c>
      <c r="B79" s="50">
        <f>eSPAR!B78</f>
        <v>0</v>
      </c>
      <c r="C79" s="53" t="s">
        <v>59</v>
      </c>
      <c r="D79" s="53" t="s">
        <v>58</v>
      </c>
      <c r="E79" s="53" t="s">
        <v>74</v>
      </c>
      <c r="F79" s="53" t="s">
        <v>66</v>
      </c>
    </row>
    <row r="80" spans="1:6">
      <c r="A80" s="32">
        <f>eSPAR!A79</f>
        <v>0</v>
      </c>
      <c r="B80" s="50">
        <f>eSPAR!B79</f>
        <v>0</v>
      </c>
      <c r="C80" s="53" t="s">
        <v>59</v>
      </c>
      <c r="D80" s="53" t="s">
        <v>58</v>
      </c>
      <c r="E80" s="53" t="s">
        <v>74</v>
      </c>
      <c r="F80" s="53" t="s">
        <v>66</v>
      </c>
    </row>
    <row r="81" spans="1:6">
      <c r="A81" s="32">
        <f>eSPAR!A80</f>
        <v>0</v>
      </c>
      <c r="B81" s="50">
        <f>eSPAR!B80</f>
        <v>0</v>
      </c>
      <c r="C81" s="53" t="s">
        <v>59</v>
      </c>
      <c r="D81" s="53" t="s">
        <v>58</v>
      </c>
      <c r="E81" s="53" t="s">
        <v>74</v>
      </c>
      <c r="F81" s="53" t="s">
        <v>66</v>
      </c>
    </row>
    <row r="82" spans="1:6">
      <c r="A82" s="32">
        <f>eSPAR!A81</f>
        <v>0</v>
      </c>
      <c r="B82" s="50">
        <f>eSPAR!B81</f>
        <v>0</v>
      </c>
      <c r="C82" s="53" t="s">
        <v>59</v>
      </c>
      <c r="D82" s="53" t="s">
        <v>58</v>
      </c>
      <c r="E82" s="53" t="s">
        <v>74</v>
      </c>
      <c r="F82" s="53" t="s">
        <v>66</v>
      </c>
    </row>
    <row r="83" spans="1:6">
      <c r="A83" s="32">
        <f>eSPAR!A82</f>
        <v>0</v>
      </c>
      <c r="B83" s="50">
        <f>eSPAR!B82</f>
        <v>0</v>
      </c>
      <c r="C83" s="53" t="s">
        <v>59</v>
      </c>
      <c r="D83" s="53" t="s">
        <v>58</v>
      </c>
      <c r="E83" s="53" t="s">
        <v>74</v>
      </c>
      <c r="F83" s="53" t="s">
        <v>66</v>
      </c>
    </row>
    <row r="84" spans="1:6">
      <c r="A84" s="32">
        <f>eSPAR!A83</f>
        <v>0</v>
      </c>
      <c r="B84" s="50">
        <f>eSPAR!B83</f>
        <v>0</v>
      </c>
      <c r="C84" s="53" t="s">
        <v>59</v>
      </c>
      <c r="D84" s="53" t="s">
        <v>58</v>
      </c>
      <c r="E84" s="53" t="s">
        <v>74</v>
      </c>
      <c r="F84" s="53" t="s">
        <v>66</v>
      </c>
    </row>
    <row r="85" spans="1:6">
      <c r="A85" s="32">
        <f>eSPAR!A84</f>
        <v>0</v>
      </c>
      <c r="B85" s="50">
        <f>eSPAR!B84</f>
        <v>0</v>
      </c>
      <c r="C85" s="53" t="s">
        <v>59</v>
      </c>
      <c r="D85" s="53" t="s">
        <v>58</v>
      </c>
      <c r="E85" s="53" t="s">
        <v>74</v>
      </c>
      <c r="F85" s="53" t="s">
        <v>66</v>
      </c>
    </row>
    <row r="86" spans="1:6">
      <c r="A86" s="32">
        <f>eSPAR!A85</f>
        <v>0</v>
      </c>
      <c r="B86" s="50">
        <f>eSPAR!B85</f>
        <v>0</v>
      </c>
      <c r="C86" s="53" t="s">
        <v>59</v>
      </c>
      <c r="D86" s="53" t="s">
        <v>58</v>
      </c>
      <c r="E86" s="53" t="s">
        <v>74</v>
      </c>
      <c r="F86" s="53" t="s">
        <v>66</v>
      </c>
    </row>
  </sheetData>
  <sheetProtection password="EC4E" sheet="1" objects="1" scenarios="1" selectLockedCells="1"/>
  <mergeCells count="1">
    <mergeCell ref="C3:D3"/>
  </mergeCells>
  <phoneticPr fontId="3" type="noConversion"/>
  <dataValidations count="2">
    <dataValidation type="list" errorStyle="warning" showErrorMessage="1" errorTitle="Choose from Drop Down List." error="Choose  from Drop Down List." sqref="C7:D86">
      <formula1>$G$7:$G$10</formula1>
    </dataValidation>
    <dataValidation type="list" errorStyle="warning" showErrorMessage="1" errorTitle="Choose from Drop Down List." error="Choose  from Drop Down List." sqref="E7:F86">
      <formula1>$G$13:$G$16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37"/>
  <sheetViews>
    <sheetView showGridLines="0" workbookViewId="0">
      <selection activeCell="C27" sqref="C27:G27"/>
    </sheetView>
  </sheetViews>
  <sheetFormatPr defaultRowHeight="12.75"/>
  <cols>
    <col min="2" max="2" width="23.7109375" customWidth="1"/>
    <col min="3" max="3" width="31.85546875" customWidth="1"/>
  </cols>
  <sheetData>
    <row r="2" spans="2:7" ht="27" customHeight="1">
      <c r="B2" s="121" t="s">
        <v>53</v>
      </c>
      <c r="C2" s="121"/>
      <c r="D2" s="121"/>
      <c r="E2" s="121"/>
      <c r="F2" s="121"/>
      <c r="G2" s="121"/>
    </row>
    <row r="3" spans="2:7" ht="19.5" hidden="1">
      <c r="B3" s="125" t="s">
        <v>14</v>
      </c>
      <c r="C3" s="125"/>
      <c r="D3" s="9" t="s">
        <v>24</v>
      </c>
      <c r="E3" s="126" t="s">
        <v>15</v>
      </c>
      <c r="F3" s="126"/>
    </row>
    <row r="4" spans="2:7" hidden="1">
      <c r="B4" s="16">
        <v>0</v>
      </c>
      <c r="C4" s="11" t="s">
        <v>16</v>
      </c>
      <c r="D4" t="s">
        <v>73</v>
      </c>
      <c r="E4" s="10">
        <v>0</v>
      </c>
      <c r="F4" s="11" t="s">
        <v>9</v>
      </c>
    </row>
    <row r="5" spans="2:7" hidden="1">
      <c r="B5" s="17">
        <v>21</v>
      </c>
      <c r="C5" s="13" t="s">
        <v>17</v>
      </c>
      <c r="D5" t="s">
        <v>73</v>
      </c>
      <c r="E5" s="12">
        <v>0.65</v>
      </c>
      <c r="F5" s="13" t="s">
        <v>6</v>
      </c>
    </row>
    <row r="6" spans="2:7" hidden="1">
      <c r="B6" s="17">
        <v>33</v>
      </c>
      <c r="C6" s="13" t="s">
        <v>6</v>
      </c>
      <c r="D6">
        <v>4</v>
      </c>
      <c r="E6" s="12">
        <v>0.69</v>
      </c>
      <c r="F6" s="13" t="s">
        <v>10</v>
      </c>
    </row>
    <row r="7" spans="2:7" hidden="1">
      <c r="B7" s="17">
        <v>41</v>
      </c>
      <c r="C7" s="13" t="s">
        <v>18</v>
      </c>
      <c r="D7">
        <v>5</v>
      </c>
      <c r="E7" s="12">
        <v>0.7</v>
      </c>
      <c r="F7" s="13" t="s">
        <v>5</v>
      </c>
    </row>
    <row r="8" spans="2:7" hidden="1">
      <c r="B8" s="17">
        <v>51</v>
      </c>
      <c r="C8" s="13" t="s">
        <v>19</v>
      </c>
      <c r="D8">
        <v>6</v>
      </c>
      <c r="E8" s="12">
        <v>0.83</v>
      </c>
      <c r="F8" s="13" t="s">
        <v>11</v>
      </c>
    </row>
    <row r="9" spans="2:7" hidden="1">
      <c r="B9" s="17">
        <v>61</v>
      </c>
      <c r="C9" s="13" t="s">
        <v>20</v>
      </c>
      <c r="D9">
        <v>7</v>
      </c>
      <c r="E9" s="12">
        <v>0.85</v>
      </c>
      <c r="F9" s="13" t="s">
        <v>4</v>
      </c>
    </row>
    <row r="10" spans="2:7" hidden="1">
      <c r="B10" s="17">
        <v>71</v>
      </c>
      <c r="C10" s="13" t="s">
        <v>21</v>
      </c>
      <c r="D10">
        <v>8</v>
      </c>
      <c r="E10" s="12">
        <v>0.92</v>
      </c>
      <c r="F10" s="13" t="s">
        <v>12</v>
      </c>
    </row>
    <row r="11" spans="2:7" hidden="1">
      <c r="B11" s="17">
        <v>81</v>
      </c>
      <c r="C11" s="13" t="s">
        <v>22</v>
      </c>
      <c r="D11">
        <v>9</v>
      </c>
      <c r="E11" s="12">
        <v>0.95</v>
      </c>
      <c r="F11" s="13" t="s">
        <v>3</v>
      </c>
    </row>
    <row r="12" spans="2:7" hidden="1">
      <c r="B12" s="18">
        <v>91</v>
      </c>
      <c r="C12" s="15" t="s">
        <v>23</v>
      </c>
      <c r="D12">
        <v>10</v>
      </c>
      <c r="E12" s="14">
        <v>0.98</v>
      </c>
      <c r="F12" s="15" t="s">
        <v>13</v>
      </c>
    </row>
    <row r="13" spans="2:7" hidden="1"/>
    <row r="14" spans="2:7" hidden="1"/>
    <row r="15" spans="2:7" hidden="1">
      <c r="B15" s="19">
        <v>0</v>
      </c>
      <c r="C15" s="11" t="s">
        <v>16</v>
      </c>
      <c r="E15" s="36" t="s">
        <v>3</v>
      </c>
      <c r="F15">
        <v>5</v>
      </c>
    </row>
    <row r="16" spans="2:7" hidden="1">
      <c r="B16" s="20">
        <v>2.1</v>
      </c>
      <c r="C16" s="13" t="s">
        <v>17</v>
      </c>
      <c r="E16" s="36" t="s">
        <v>4</v>
      </c>
      <c r="F16">
        <v>4</v>
      </c>
    </row>
    <row r="17" spans="1:7" hidden="1">
      <c r="B17" s="20">
        <v>3.3</v>
      </c>
      <c r="C17" s="13" t="s">
        <v>6</v>
      </c>
      <c r="E17" s="36" t="s">
        <v>5</v>
      </c>
      <c r="F17">
        <v>3</v>
      </c>
    </row>
    <row r="18" spans="1:7" hidden="1">
      <c r="B18" s="20">
        <v>4.0999999999999996</v>
      </c>
      <c r="C18" s="13" t="s">
        <v>18</v>
      </c>
      <c r="E18" s="36" t="s">
        <v>6</v>
      </c>
      <c r="F18">
        <v>2</v>
      </c>
    </row>
    <row r="19" spans="1:7" hidden="1">
      <c r="B19" s="20">
        <v>5.0999999999999996</v>
      </c>
      <c r="C19" s="13" t="s">
        <v>19</v>
      </c>
      <c r="E19" s="36" t="s">
        <v>54</v>
      </c>
      <c r="F19">
        <v>1</v>
      </c>
    </row>
    <row r="20" spans="1:7" hidden="1">
      <c r="B20" s="20">
        <v>6.1</v>
      </c>
      <c r="C20" s="13" t="s">
        <v>20</v>
      </c>
    </row>
    <row r="21" spans="1:7" hidden="1">
      <c r="B21" s="20">
        <v>7.1</v>
      </c>
      <c r="C21" s="13" t="s">
        <v>21</v>
      </c>
    </row>
    <row r="22" spans="1:7" hidden="1">
      <c r="B22" s="20">
        <v>8.1</v>
      </c>
      <c r="C22" s="13" t="s">
        <v>22</v>
      </c>
    </row>
    <row r="23" spans="1:7" hidden="1">
      <c r="B23" s="21">
        <v>9.1</v>
      </c>
      <c r="C23" s="15" t="s">
        <v>23</v>
      </c>
    </row>
    <row r="24" spans="1:7" ht="20.25">
      <c r="A24" s="29"/>
      <c r="B24" s="29"/>
      <c r="C24" s="29"/>
      <c r="D24" s="29"/>
      <c r="E24" s="29"/>
      <c r="F24" s="29"/>
      <c r="G24" s="29"/>
    </row>
    <row r="25" spans="1:7" ht="20.25">
      <c r="A25" s="29"/>
      <c r="B25" s="46" t="s">
        <v>26</v>
      </c>
      <c r="C25" s="127" t="s">
        <v>314</v>
      </c>
      <c r="D25" s="128"/>
      <c r="E25" s="128"/>
      <c r="F25" s="128"/>
      <c r="G25" s="129"/>
    </row>
    <row r="26" spans="1:7" ht="20.25">
      <c r="A26" s="29"/>
      <c r="B26" s="46" t="s">
        <v>43</v>
      </c>
      <c r="C26" s="127">
        <v>120120</v>
      </c>
      <c r="D26" s="128"/>
      <c r="E26" s="128"/>
      <c r="F26" s="128"/>
      <c r="G26" s="129"/>
    </row>
    <row r="27" spans="1:7" ht="20.25">
      <c r="A27" s="29"/>
      <c r="B27" s="47" t="s">
        <v>8</v>
      </c>
      <c r="C27" s="127" t="s">
        <v>315</v>
      </c>
      <c r="D27" s="128"/>
      <c r="E27" s="128"/>
      <c r="F27" s="128"/>
      <c r="G27" s="129"/>
    </row>
    <row r="28" spans="1:7" ht="20.25">
      <c r="A28" s="29"/>
      <c r="B28" s="48"/>
      <c r="C28" s="49"/>
      <c r="D28" s="49"/>
      <c r="E28" s="49"/>
      <c r="F28" s="49"/>
      <c r="G28" s="48"/>
    </row>
    <row r="29" spans="1:7" ht="20.25">
      <c r="A29" s="29"/>
      <c r="B29" s="122" t="s">
        <v>316</v>
      </c>
      <c r="C29" s="123"/>
      <c r="D29" s="123"/>
      <c r="E29" s="123"/>
      <c r="F29" s="123"/>
      <c r="G29" s="123"/>
    </row>
    <row r="30" spans="1:7" ht="20.25">
      <c r="A30" s="29"/>
      <c r="B30" s="122" t="s">
        <v>317</v>
      </c>
      <c r="C30" s="123"/>
      <c r="D30" s="123"/>
      <c r="E30" s="123"/>
      <c r="F30" s="123"/>
      <c r="G30" s="123"/>
    </row>
    <row r="31" spans="1:7" ht="20.25">
      <c r="A31" s="29"/>
      <c r="B31" s="124"/>
      <c r="C31" s="124"/>
      <c r="D31" s="124"/>
      <c r="E31" s="124"/>
      <c r="F31" s="124"/>
      <c r="G31" s="124"/>
    </row>
    <row r="32" spans="1:7" ht="20.25">
      <c r="A32" s="29"/>
      <c r="B32" s="110"/>
      <c r="C32" s="110"/>
      <c r="D32" s="110"/>
      <c r="E32" s="110"/>
      <c r="F32" s="110"/>
      <c r="G32" s="110"/>
    </row>
    <row r="33" spans="1:7" ht="20.25">
      <c r="A33" s="29"/>
      <c r="B33" s="130"/>
      <c r="C33" s="130"/>
      <c r="D33" s="130"/>
      <c r="E33" s="130"/>
      <c r="F33" s="130"/>
      <c r="G33" s="130"/>
    </row>
    <row r="34" spans="1:7" ht="20.25">
      <c r="A34" s="29"/>
      <c r="B34" s="120"/>
      <c r="C34" s="120"/>
      <c r="D34" s="120"/>
      <c r="E34" s="120"/>
      <c r="F34" s="120"/>
      <c r="G34" s="120"/>
    </row>
    <row r="35" spans="1:7">
      <c r="B35" s="37"/>
      <c r="C35" s="37"/>
      <c r="D35" s="37"/>
      <c r="E35" s="37"/>
      <c r="F35" s="37"/>
      <c r="G35" s="37"/>
    </row>
    <row r="36" spans="1:7">
      <c r="B36" s="37"/>
      <c r="C36" s="37"/>
      <c r="D36" s="37"/>
      <c r="E36" s="37"/>
      <c r="F36" s="37"/>
      <c r="G36" s="37"/>
    </row>
    <row r="37" spans="1:7">
      <c r="B37" s="37"/>
      <c r="C37" s="37"/>
      <c r="D37" s="37"/>
      <c r="E37" s="37"/>
      <c r="F37" s="37"/>
      <c r="G37" s="37"/>
    </row>
  </sheetData>
  <sheetProtection password="EC4E" sheet="1" objects="1" scenarios="1" selectLockedCells="1"/>
  <mergeCells count="11">
    <mergeCell ref="B34:G34"/>
    <mergeCell ref="B2:G2"/>
    <mergeCell ref="B29:G29"/>
    <mergeCell ref="B30:G30"/>
    <mergeCell ref="B31:G31"/>
    <mergeCell ref="B3:C3"/>
    <mergeCell ref="E3:F3"/>
    <mergeCell ref="C25:G25"/>
    <mergeCell ref="C26:G26"/>
    <mergeCell ref="C27:G27"/>
    <mergeCell ref="B33:G3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572"/>
  <sheetViews>
    <sheetView zoomScale="85" workbookViewId="0">
      <selection activeCell="B6" sqref="B6"/>
    </sheetView>
  </sheetViews>
  <sheetFormatPr defaultRowHeight="12.75"/>
  <cols>
    <col min="1" max="1" width="19.42578125" style="3" bestFit="1" customWidth="1"/>
    <col min="2" max="2" width="34.5703125" style="25" customWidth="1"/>
    <col min="3" max="3" width="10.85546875" style="1" customWidth="1"/>
    <col min="4" max="4" width="28" style="25" customWidth="1"/>
    <col min="5" max="5" width="21.140625" style="25" customWidth="1"/>
    <col min="6" max="6" width="31.140625" style="25" customWidth="1"/>
    <col min="7" max="7" width="36.85546875" style="1" customWidth="1"/>
    <col min="8" max="20" width="9.140625" style="1"/>
    <col min="21" max="21" width="28.28515625" style="1" customWidth="1"/>
    <col min="22" max="22" width="18.7109375" style="1" customWidth="1"/>
    <col min="23" max="23" width="34.5703125" style="1" customWidth="1"/>
    <col min="24" max="25" width="23.28515625" style="1" customWidth="1"/>
    <col min="26" max="26" width="18.140625" style="1" customWidth="1"/>
    <col min="27" max="27" width="23.5703125" style="1" customWidth="1"/>
    <col min="28" max="16384" width="9.140625" style="1"/>
  </cols>
  <sheetData>
    <row r="2" spans="1:9" ht="18">
      <c r="A2" s="131" t="s">
        <v>27</v>
      </c>
      <c r="B2" s="131"/>
      <c r="C2" s="131"/>
      <c r="D2" s="131"/>
      <c r="E2" s="131"/>
      <c r="F2" s="131"/>
      <c r="G2" s="131"/>
    </row>
    <row r="3" spans="1:9" ht="21.75" customHeight="1">
      <c r="A3" s="2"/>
      <c r="B3" s="2"/>
      <c r="C3" s="111"/>
      <c r="D3" s="111"/>
      <c r="E3" s="111"/>
      <c r="F3" s="111"/>
      <c r="G3" s="26"/>
    </row>
    <row r="5" spans="1:9" ht="20.100000000000001" customHeight="1">
      <c r="A5" s="8" t="s">
        <v>25</v>
      </c>
      <c r="B5" s="8" t="s">
        <v>0</v>
      </c>
      <c r="C5" s="8" t="s">
        <v>295</v>
      </c>
      <c r="D5" s="8" t="s">
        <v>312</v>
      </c>
      <c r="E5" s="8" t="s">
        <v>55</v>
      </c>
      <c r="F5" s="8" t="s">
        <v>71</v>
      </c>
      <c r="G5" s="8" t="s">
        <v>72</v>
      </c>
    </row>
    <row r="6" spans="1:9" ht="20.100000000000001" customHeight="1">
      <c r="A6" s="43">
        <v>1</v>
      </c>
      <c r="B6" s="88"/>
      <c r="C6" s="108"/>
      <c r="D6" s="88"/>
      <c r="E6" s="88"/>
      <c r="F6" s="88"/>
      <c r="G6" s="108"/>
      <c r="I6" s="89"/>
    </row>
    <row r="7" spans="1:9" ht="20.100000000000001" customHeight="1">
      <c r="A7" s="43"/>
      <c r="B7" s="86"/>
      <c r="C7" s="87"/>
      <c r="D7" s="86"/>
      <c r="E7" s="86"/>
      <c r="F7" s="86"/>
      <c r="G7" s="87"/>
    </row>
    <row r="8" spans="1:9" ht="20.100000000000001" customHeight="1">
      <c r="A8" s="43"/>
      <c r="B8" s="86"/>
      <c r="C8" s="87"/>
      <c r="D8" s="86"/>
      <c r="E8" s="86"/>
      <c r="F8" s="86"/>
      <c r="G8" s="87"/>
    </row>
    <row r="9" spans="1:9" ht="20.100000000000001" customHeight="1">
      <c r="A9" s="43"/>
      <c r="B9" s="86"/>
      <c r="C9" s="87"/>
      <c r="D9" s="86"/>
      <c r="E9" s="86"/>
      <c r="F9" s="86"/>
      <c r="G9" s="87"/>
    </row>
    <row r="10" spans="1:9" ht="20.100000000000001" customHeight="1">
      <c r="A10" s="43"/>
      <c r="B10" s="86"/>
      <c r="C10" s="87"/>
      <c r="D10" s="86"/>
      <c r="E10" s="86"/>
      <c r="F10" s="86"/>
      <c r="G10" s="87"/>
    </row>
    <row r="11" spans="1:9" ht="20.100000000000001" customHeight="1">
      <c r="A11" s="43"/>
      <c r="B11" s="86"/>
      <c r="C11" s="87"/>
      <c r="D11" s="86"/>
      <c r="E11" s="86"/>
      <c r="F11" s="86"/>
      <c r="G11" s="87"/>
    </row>
    <row r="12" spans="1:9" ht="20.100000000000001" customHeight="1">
      <c r="A12" s="43"/>
      <c r="B12" s="86"/>
      <c r="C12" s="87"/>
      <c r="D12" s="86"/>
      <c r="E12" s="86"/>
      <c r="F12" s="86"/>
      <c r="G12" s="87"/>
    </row>
    <row r="13" spans="1:9" ht="20.100000000000001" customHeight="1">
      <c r="A13" s="43"/>
      <c r="B13" s="86"/>
      <c r="C13" s="87"/>
      <c r="D13" s="86"/>
      <c r="E13" s="86"/>
      <c r="F13" s="86"/>
      <c r="G13" s="87"/>
    </row>
    <row r="14" spans="1:9" ht="20.100000000000001" customHeight="1">
      <c r="A14" s="43"/>
      <c r="B14" s="86"/>
      <c r="C14" s="87"/>
      <c r="D14" s="86"/>
      <c r="E14" s="86"/>
      <c r="F14" s="86"/>
      <c r="G14" s="87"/>
    </row>
    <row r="15" spans="1:9" ht="20.100000000000001" customHeight="1">
      <c r="A15" s="43"/>
      <c r="B15" s="86"/>
      <c r="C15" s="87"/>
      <c r="D15" s="86"/>
      <c r="E15" s="86"/>
      <c r="F15" s="86"/>
      <c r="G15" s="87"/>
    </row>
    <row r="16" spans="1:9" ht="20.100000000000001" customHeight="1">
      <c r="A16" s="43"/>
      <c r="B16" s="86"/>
      <c r="C16" s="87"/>
      <c r="D16" s="86"/>
      <c r="E16" s="86"/>
      <c r="F16" s="86"/>
      <c r="G16" s="87"/>
    </row>
    <row r="17" spans="1:7" ht="20.100000000000001" customHeight="1">
      <c r="A17" s="43"/>
      <c r="B17" s="86"/>
      <c r="C17" s="87"/>
      <c r="D17" s="86"/>
      <c r="E17" s="86"/>
      <c r="F17" s="86"/>
      <c r="G17" s="87"/>
    </row>
    <row r="18" spans="1:7" ht="20.100000000000001" customHeight="1">
      <c r="A18" s="43"/>
      <c r="B18" s="86"/>
      <c r="C18" s="87"/>
      <c r="D18" s="86"/>
      <c r="E18" s="86"/>
      <c r="F18" s="86"/>
      <c r="G18" s="87"/>
    </row>
    <row r="19" spans="1:7" ht="20.100000000000001" customHeight="1">
      <c r="A19" s="43"/>
      <c r="B19" s="86"/>
      <c r="C19" s="87"/>
      <c r="D19" s="86"/>
      <c r="E19" s="86"/>
      <c r="F19" s="86"/>
      <c r="G19" s="87"/>
    </row>
    <row r="20" spans="1:7" ht="20.100000000000001" customHeight="1">
      <c r="A20" s="43"/>
      <c r="B20" s="86"/>
      <c r="C20" s="87"/>
      <c r="D20" s="86"/>
      <c r="E20" s="86"/>
      <c r="F20" s="86"/>
      <c r="G20" s="87"/>
    </row>
    <row r="21" spans="1:7" ht="20.100000000000001" customHeight="1">
      <c r="A21" s="43"/>
      <c r="B21" s="86"/>
      <c r="C21" s="87"/>
      <c r="D21" s="86"/>
      <c r="E21" s="86"/>
      <c r="F21" s="86"/>
      <c r="G21" s="87"/>
    </row>
    <row r="22" spans="1:7" ht="20.100000000000001" customHeight="1">
      <c r="A22" s="43"/>
      <c r="B22" s="86"/>
      <c r="C22" s="87"/>
      <c r="D22" s="86"/>
      <c r="E22" s="86"/>
      <c r="F22" s="86"/>
      <c r="G22" s="87"/>
    </row>
    <row r="23" spans="1:7" ht="20.100000000000001" customHeight="1">
      <c r="A23" s="43"/>
      <c r="B23" s="86"/>
      <c r="C23" s="87"/>
      <c r="D23" s="86"/>
      <c r="E23" s="86"/>
      <c r="F23" s="86"/>
      <c r="G23" s="87"/>
    </row>
    <row r="24" spans="1:7" ht="20.100000000000001" customHeight="1">
      <c r="A24" s="43"/>
      <c r="B24" s="86"/>
      <c r="C24" s="87"/>
      <c r="D24" s="86"/>
      <c r="E24" s="86"/>
      <c r="F24" s="86"/>
      <c r="G24" s="87"/>
    </row>
    <row r="25" spans="1:7" ht="20.100000000000001" customHeight="1">
      <c r="A25" s="43"/>
      <c r="B25" s="86"/>
      <c r="C25" s="87"/>
      <c r="D25" s="86"/>
      <c r="E25" s="86"/>
      <c r="F25" s="86"/>
      <c r="G25" s="87"/>
    </row>
    <row r="26" spans="1:7" ht="20.100000000000001" customHeight="1">
      <c r="A26" s="43"/>
      <c r="B26" s="86"/>
      <c r="C26" s="87"/>
      <c r="D26" s="86"/>
      <c r="E26" s="86"/>
      <c r="F26" s="86"/>
      <c r="G26" s="87"/>
    </row>
    <row r="27" spans="1:7" ht="20.100000000000001" customHeight="1">
      <c r="A27" s="43"/>
      <c r="B27" s="86"/>
      <c r="C27" s="87"/>
      <c r="D27" s="86"/>
      <c r="E27" s="86"/>
      <c r="F27" s="86"/>
      <c r="G27" s="87"/>
    </row>
    <row r="28" spans="1:7" ht="20.100000000000001" customHeight="1">
      <c r="A28" s="43"/>
      <c r="B28" s="86"/>
      <c r="C28" s="87"/>
      <c r="D28" s="86"/>
      <c r="E28" s="86"/>
      <c r="F28" s="86"/>
      <c r="G28" s="87"/>
    </row>
    <row r="29" spans="1:7" ht="20.100000000000001" customHeight="1">
      <c r="A29" s="43"/>
      <c r="B29" s="86"/>
      <c r="C29" s="87"/>
      <c r="D29" s="86"/>
      <c r="E29" s="86"/>
      <c r="F29" s="86"/>
      <c r="G29" s="87"/>
    </row>
    <row r="30" spans="1:7" ht="20.100000000000001" customHeight="1">
      <c r="A30" s="43"/>
      <c r="B30" s="86"/>
      <c r="C30" s="87"/>
      <c r="D30" s="86"/>
      <c r="E30" s="86"/>
      <c r="F30" s="86"/>
      <c r="G30" s="87"/>
    </row>
    <row r="31" spans="1:7" ht="20.100000000000001" customHeight="1">
      <c r="A31" s="43"/>
      <c r="B31" s="86"/>
      <c r="C31" s="87"/>
      <c r="D31" s="86"/>
      <c r="E31" s="86"/>
      <c r="F31" s="86"/>
      <c r="G31" s="87"/>
    </row>
    <row r="32" spans="1:7" ht="20.100000000000001" customHeight="1">
      <c r="A32" s="43"/>
      <c r="B32" s="86"/>
      <c r="C32" s="87"/>
      <c r="D32" s="86"/>
      <c r="E32" s="86"/>
      <c r="F32" s="86"/>
      <c r="G32" s="87"/>
    </row>
    <row r="33" spans="1:7" ht="20.100000000000001" customHeight="1">
      <c r="A33" s="43"/>
      <c r="B33" s="86"/>
      <c r="C33" s="87"/>
      <c r="D33" s="86"/>
      <c r="E33" s="86"/>
      <c r="F33" s="86"/>
      <c r="G33" s="87"/>
    </row>
    <row r="34" spans="1:7" ht="20.100000000000001" customHeight="1">
      <c r="A34" s="43"/>
      <c r="B34" s="86"/>
      <c r="C34" s="87"/>
      <c r="D34" s="86"/>
      <c r="E34" s="86"/>
      <c r="F34" s="86"/>
      <c r="G34" s="87"/>
    </row>
    <row r="35" spans="1:7" ht="20.100000000000001" customHeight="1">
      <c r="A35" s="43"/>
      <c r="B35" s="86"/>
      <c r="C35" s="87"/>
      <c r="D35" s="86"/>
      <c r="E35" s="86"/>
      <c r="F35" s="86"/>
      <c r="G35" s="87"/>
    </row>
    <row r="36" spans="1:7" ht="20.100000000000001" customHeight="1">
      <c r="A36" s="43"/>
      <c r="B36" s="86"/>
      <c r="C36" s="87"/>
      <c r="D36" s="86"/>
      <c r="E36" s="86"/>
      <c r="F36" s="86"/>
      <c r="G36" s="87"/>
    </row>
    <row r="37" spans="1:7" ht="20.100000000000001" customHeight="1">
      <c r="A37" s="43"/>
      <c r="B37" s="86"/>
      <c r="C37" s="87"/>
      <c r="D37" s="86"/>
      <c r="E37" s="86"/>
      <c r="F37" s="86"/>
      <c r="G37" s="87"/>
    </row>
    <row r="38" spans="1:7" ht="20.100000000000001" customHeight="1">
      <c r="A38" s="43"/>
      <c r="B38" s="86"/>
      <c r="C38" s="87"/>
      <c r="D38" s="86"/>
      <c r="E38" s="86"/>
      <c r="F38" s="86"/>
      <c r="G38" s="87"/>
    </row>
    <row r="39" spans="1:7" ht="20.100000000000001" customHeight="1">
      <c r="A39" s="43"/>
      <c r="B39" s="86"/>
      <c r="C39" s="87"/>
      <c r="D39" s="86"/>
      <c r="E39" s="86"/>
      <c r="F39" s="86"/>
      <c r="G39" s="87"/>
    </row>
    <row r="40" spans="1:7" ht="20.100000000000001" customHeight="1">
      <c r="A40" s="43"/>
      <c r="B40" s="86"/>
      <c r="C40" s="87"/>
      <c r="D40" s="86"/>
      <c r="E40" s="86"/>
      <c r="F40" s="86"/>
      <c r="G40" s="87"/>
    </row>
    <row r="41" spans="1:7" ht="20.100000000000001" customHeight="1">
      <c r="A41" s="43"/>
      <c r="B41" s="86"/>
      <c r="C41" s="87"/>
      <c r="D41" s="86"/>
      <c r="E41" s="86"/>
      <c r="F41" s="86"/>
      <c r="G41" s="87"/>
    </row>
    <row r="42" spans="1:7" ht="20.100000000000001" customHeight="1">
      <c r="A42" s="43"/>
      <c r="B42" s="86"/>
      <c r="C42" s="87"/>
      <c r="D42" s="86"/>
      <c r="E42" s="86"/>
      <c r="F42" s="86"/>
      <c r="G42" s="87"/>
    </row>
    <row r="43" spans="1:7" ht="20.100000000000001" customHeight="1">
      <c r="A43" s="43"/>
      <c r="B43" s="86"/>
      <c r="C43" s="87"/>
      <c r="D43" s="86"/>
      <c r="E43" s="86"/>
      <c r="F43" s="86"/>
      <c r="G43" s="87"/>
    </row>
    <row r="44" spans="1:7" ht="20.100000000000001" customHeight="1">
      <c r="A44" s="43"/>
      <c r="B44" s="86"/>
      <c r="C44" s="87"/>
      <c r="D44" s="86"/>
      <c r="E44" s="86"/>
      <c r="F44" s="86"/>
      <c r="G44" s="87"/>
    </row>
    <row r="45" spans="1:7" ht="20.100000000000001" customHeight="1">
      <c r="A45" s="43"/>
      <c r="B45" s="86"/>
      <c r="C45" s="87"/>
      <c r="D45" s="86"/>
      <c r="E45" s="86"/>
      <c r="F45" s="86"/>
      <c r="G45" s="87"/>
    </row>
    <row r="46" spans="1:7" ht="20.100000000000001" customHeight="1">
      <c r="A46" s="43"/>
      <c r="B46" s="86"/>
      <c r="C46" s="87"/>
      <c r="D46" s="86"/>
      <c r="E46" s="86"/>
      <c r="F46" s="86"/>
      <c r="G46" s="87"/>
    </row>
    <row r="47" spans="1:7" ht="20.100000000000001" customHeight="1">
      <c r="A47" s="43"/>
      <c r="B47" s="86"/>
      <c r="C47" s="87"/>
      <c r="D47" s="86"/>
      <c r="E47" s="86"/>
      <c r="F47" s="86"/>
      <c r="G47" s="87"/>
    </row>
    <row r="48" spans="1:7" ht="20.100000000000001" customHeight="1">
      <c r="A48" s="43"/>
      <c r="B48" s="86"/>
      <c r="C48" s="87"/>
      <c r="D48" s="86"/>
      <c r="E48" s="86"/>
      <c r="F48" s="86"/>
      <c r="G48" s="87"/>
    </row>
    <row r="49" spans="1:7" ht="20.100000000000001" customHeight="1">
      <c r="A49" s="43"/>
      <c r="B49" s="86"/>
      <c r="C49" s="87"/>
      <c r="D49" s="86"/>
      <c r="E49" s="86"/>
      <c r="F49" s="86"/>
      <c r="G49" s="87"/>
    </row>
    <row r="50" spans="1:7" ht="20.100000000000001" customHeight="1">
      <c r="A50" s="43"/>
      <c r="B50" s="86"/>
      <c r="C50" s="87"/>
      <c r="D50" s="86"/>
      <c r="E50" s="86"/>
      <c r="F50" s="86"/>
      <c r="G50" s="87"/>
    </row>
    <row r="51" spans="1:7" ht="20.100000000000001" customHeight="1">
      <c r="A51" s="43"/>
      <c r="B51" s="86"/>
      <c r="C51" s="87"/>
      <c r="D51" s="86"/>
      <c r="E51" s="86"/>
      <c r="F51" s="86"/>
      <c r="G51" s="87"/>
    </row>
    <row r="52" spans="1:7" ht="20.100000000000001" customHeight="1">
      <c r="A52" s="43"/>
      <c r="B52" s="86"/>
      <c r="C52" s="87"/>
      <c r="D52" s="86"/>
      <c r="E52" s="86"/>
      <c r="F52" s="86"/>
      <c r="G52" s="87"/>
    </row>
    <row r="53" spans="1:7" ht="20.100000000000001" customHeight="1">
      <c r="A53" s="43"/>
      <c r="B53" s="86"/>
      <c r="C53" s="87"/>
      <c r="D53" s="86"/>
      <c r="E53" s="86"/>
      <c r="F53" s="86"/>
      <c r="G53" s="87"/>
    </row>
    <row r="54" spans="1:7" ht="20.100000000000001" customHeight="1">
      <c r="A54" s="43"/>
      <c r="B54" s="86"/>
      <c r="C54" s="87"/>
      <c r="D54" s="86"/>
      <c r="E54" s="86"/>
      <c r="F54" s="86"/>
      <c r="G54" s="87"/>
    </row>
    <row r="55" spans="1:7" ht="20.100000000000001" customHeight="1">
      <c r="A55" s="43"/>
      <c r="B55" s="86"/>
      <c r="C55" s="87"/>
      <c r="D55" s="86"/>
      <c r="E55" s="86"/>
      <c r="F55" s="86"/>
      <c r="G55" s="87"/>
    </row>
    <row r="56" spans="1:7" ht="20.100000000000001" customHeight="1">
      <c r="A56" s="43"/>
      <c r="B56" s="86"/>
      <c r="C56" s="87"/>
      <c r="D56" s="86"/>
      <c r="E56" s="86"/>
      <c r="F56" s="86"/>
      <c r="G56" s="87"/>
    </row>
    <row r="57" spans="1:7" ht="20.100000000000001" customHeight="1">
      <c r="A57" s="43"/>
      <c r="B57" s="86"/>
      <c r="C57" s="87"/>
      <c r="D57" s="86"/>
      <c r="E57" s="86"/>
      <c r="F57" s="86"/>
      <c r="G57" s="87"/>
    </row>
    <row r="58" spans="1:7" ht="20.100000000000001" customHeight="1">
      <c r="A58" s="43"/>
      <c r="B58" s="86"/>
      <c r="C58" s="87"/>
      <c r="D58" s="86"/>
      <c r="E58" s="86"/>
      <c r="F58" s="86"/>
      <c r="G58" s="87"/>
    </row>
    <row r="59" spans="1:7" ht="20.100000000000001" customHeight="1">
      <c r="A59" s="43"/>
      <c r="B59" s="86"/>
      <c r="C59" s="87"/>
      <c r="D59" s="86"/>
      <c r="E59" s="86"/>
      <c r="F59" s="86"/>
      <c r="G59" s="87"/>
    </row>
    <row r="60" spans="1:7" ht="20.100000000000001" customHeight="1">
      <c r="A60" s="43"/>
      <c r="B60" s="86"/>
      <c r="C60" s="87"/>
      <c r="D60" s="86"/>
      <c r="E60" s="86"/>
      <c r="F60" s="86"/>
      <c r="G60" s="87"/>
    </row>
    <row r="61" spans="1:7" ht="20.100000000000001" customHeight="1">
      <c r="A61" s="43"/>
      <c r="B61" s="86"/>
      <c r="C61" s="87"/>
      <c r="D61" s="86"/>
      <c r="E61" s="86"/>
      <c r="F61" s="86"/>
      <c r="G61" s="87"/>
    </row>
    <row r="62" spans="1:7" ht="20.100000000000001" customHeight="1">
      <c r="A62" s="43"/>
      <c r="B62" s="86"/>
      <c r="C62" s="87"/>
      <c r="D62" s="86"/>
      <c r="E62" s="86"/>
      <c r="F62" s="86"/>
      <c r="G62" s="87"/>
    </row>
    <row r="63" spans="1:7" ht="20.100000000000001" customHeight="1">
      <c r="A63" s="43"/>
      <c r="B63" s="86"/>
      <c r="C63" s="87"/>
      <c r="D63" s="86"/>
      <c r="E63" s="86"/>
      <c r="F63" s="86"/>
      <c r="G63" s="87"/>
    </row>
    <row r="64" spans="1:7" ht="20.100000000000001" customHeight="1">
      <c r="A64" s="43"/>
      <c r="B64" s="86"/>
      <c r="C64" s="87"/>
      <c r="D64" s="86"/>
      <c r="E64" s="86"/>
      <c r="F64" s="86"/>
      <c r="G64" s="87"/>
    </row>
    <row r="65" spans="1:7" ht="20.100000000000001" customHeight="1">
      <c r="A65" s="43"/>
      <c r="B65" s="86"/>
      <c r="C65" s="87"/>
      <c r="D65" s="86"/>
      <c r="E65" s="86"/>
      <c r="F65" s="86"/>
      <c r="G65" s="87"/>
    </row>
    <row r="66" spans="1:7" ht="20.100000000000001" customHeight="1">
      <c r="A66" s="43"/>
      <c r="B66" s="86"/>
      <c r="C66" s="87"/>
      <c r="D66" s="86"/>
      <c r="E66" s="86"/>
      <c r="F66" s="86"/>
      <c r="G66" s="87"/>
    </row>
    <row r="67" spans="1:7" ht="20.100000000000001" customHeight="1">
      <c r="A67" s="43"/>
      <c r="B67" s="86"/>
      <c r="C67" s="87"/>
      <c r="D67" s="86"/>
      <c r="E67" s="86"/>
      <c r="F67" s="86"/>
      <c r="G67" s="87"/>
    </row>
    <row r="68" spans="1:7" ht="20.100000000000001" customHeight="1">
      <c r="A68" s="43"/>
      <c r="B68" s="86"/>
      <c r="C68" s="87"/>
      <c r="D68" s="86"/>
      <c r="E68" s="86"/>
      <c r="F68" s="86"/>
      <c r="G68" s="87"/>
    </row>
    <row r="69" spans="1:7" ht="20.100000000000001" customHeight="1">
      <c r="A69" s="43"/>
      <c r="B69" s="86"/>
      <c r="C69" s="87"/>
      <c r="D69" s="86"/>
      <c r="E69" s="86"/>
      <c r="F69" s="86"/>
      <c r="G69" s="87"/>
    </row>
    <row r="70" spans="1:7" ht="20.100000000000001" customHeight="1">
      <c r="A70" s="43"/>
      <c r="B70" s="86"/>
      <c r="C70" s="87"/>
      <c r="D70" s="86"/>
      <c r="E70" s="86"/>
      <c r="F70" s="86"/>
      <c r="G70" s="87"/>
    </row>
    <row r="71" spans="1:7" ht="20.100000000000001" customHeight="1">
      <c r="A71" s="43"/>
      <c r="B71" s="86"/>
      <c r="C71" s="87"/>
      <c r="D71" s="86"/>
      <c r="E71" s="86"/>
      <c r="F71" s="86"/>
      <c r="G71" s="87"/>
    </row>
    <row r="72" spans="1:7" ht="20.100000000000001" customHeight="1">
      <c r="A72" s="43"/>
      <c r="B72" s="86"/>
      <c r="C72" s="87"/>
      <c r="D72" s="86"/>
      <c r="E72" s="86"/>
      <c r="F72" s="86"/>
      <c r="G72" s="87"/>
    </row>
    <row r="73" spans="1:7" ht="20.100000000000001" customHeight="1">
      <c r="A73" s="43"/>
      <c r="B73" s="86"/>
      <c r="C73" s="87"/>
      <c r="D73" s="86"/>
      <c r="E73" s="86"/>
      <c r="F73" s="86"/>
      <c r="G73" s="87"/>
    </row>
    <row r="74" spans="1:7" ht="20.100000000000001" customHeight="1">
      <c r="A74" s="43"/>
      <c r="B74" s="86"/>
      <c r="C74" s="87"/>
      <c r="D74" s="86"/>
      <c r="E74" s="86"/>
      <c r="F74" s="86"/>
      <c r="G74" s="87"/>
    </row>
    <row r="75" spans="1:7" ht="20.100000000000001" customHeight="1">
      <c r="A75" s="43"/>
      <c r="B75" s="86"/>
      <c r="C75" s="87"/>
      <c r="D75" s="86"/>
      <c r="E75" s="86"/>
      <c r="F75" s="86"/>
      <c r="G75" s="87"/>
    </row>
    <row r="76" spans="1:7" ht="20.100000000000001" customHeight="1">
      <c r="A76" s="43"/>
      <c r="B76" s="86"/>
      <c r="C76" s="87"/>
      <c r="D76" s="86"/>
      <c r="E76" s="86"/>
      <c r="F76" s="86"/>
      <c r="G76" s="87"/>
    </row>
    <row r="77" spans="1:7" ht="20.100000000000001" customHeight="1">
      <c r="A77" s="43"/>
      <c r="B77" s="86"/>
      <c r="C77" s="87"/>
      <c r="D77" s="86"/>
      <c r="E77" s="86"/>
      <c r="F77" s="86"/>
      <c r="G77" s="87"/>
    </row>
    <row r="78" spans="1:7" ht="20.100000000000001" customHeight="1">
      <c r="A78" s="43"/>
      <c r="B78" s="86"/>
      <c r="C78" s="87"/>
      <c r="D78" s="86"/>
      <c r="E78" s="86"/>
      <c r="F78" s="86"/>
      <c r="G78" s="87"/>
    </row>
    <row r="79" spans="1:7" ht="20.100000000000001" customHeight="1">
      <c r="A79" s="43"/>
      <c r="B79" s="86"/>
      <c r="C79" s="87"/>
      <c r="D79" s="86"/>
      <c r="E79" s="86"/>
      <c r="F79" s="86"/>
      <c r="G79" s="87"/>
    </row>
    <row r="80" spans="1:7" ht="20.100000000000001" customHeight="1">
      <c r="A80" s="43"/>
      <c r="B80" s="86"/>
      <c r="C80" s="87"/>
      <c r="D80" s="86"/>
      <c r="E80" s="86"/>
      <c r="F80" s="86"/>
      <c r="G80" s="87"/>
    </row>
    <row r="81" spans="1:7" ht="20.100000000000001" customHeight="1">
      <c r="A81" s="43"/>
      <c r="B81" s="86"/>
      <c r="C81" s="87"/>
      <c r="D81" s="86"/>
      <c r="E81" s="86"/>
      <c r="F81" s="86"/>
      <c r="G81" s="87"/>
    </row>
    <row r="82" spans="1:7" ht="20.100000000000001" customHeight="1">
      <c r="A82" s="43"/>
      <c r="B82" s="86"/>
      <c r="C82" s="87"/>
      <c r="D82" s="86"/>
      <c r="E82" s="86"/>
      <c r="F82" s="86"/>
      <c r="G82" s="87"/>
    </row>
    <row r="83" spans="1:7" ht="20.100000000000001" customHeight="1">
      <c r="A83" s="43"/>
      <c r="B83" s="86"/>
      <c r="C83" s="87"/>
      <c r="D83" s="86"/>
      <c r="E83" s="86"/>
      <c r="F83" s="86"/>
      <c r="G83" s="87"/>
    </row>
    <row r="84" spans="1:7" ht="20.100000000000001" customHeight="1">
      <c r="A84" s="43"/>
      <c r="B84" s="86"/>
      <c r="C84" s="87"/>
      <c r="D84" s="86"/>
      <c r="E84" s="86"/>
      <c r="F84" s="86"/>
      <c r="G84" s="87"/>
    </row>
    <row r="85" spans="1:7" ht="20.100000000000001" customHeight="1">
      <c r="A85" s="43"/>
      <c r="B85" s="86"/>
      <c r="C85" s="87"/>
      <c r="D85" s="86"/>
      <c r="E85" s="86"/>
      <c r="F85" s="86"/>
      <c r="G85" s="87"/>
    </row>
    <row r="86" spans="1:7">
      <c r="C86" s="3"/>
      <c r="G86" s="3"/>
    </row>
    <row r="87" spans="1:7">
      <c r="C87" s="3"/>
      <c r="G87" s="3"/>
    </row>
    <row r="88" spans="1:7">
      <c r="C88" s="3"/>
      <c r="G88" s="3"/>
    </row>
    <row r="89" spans="1:7">
      <c r="C89" s="3"/>
      <c r="G89" s="3"/>
    </row>
    <row r="90" spans="1:7">
      <c r="C90" s="3"/>
      <c r="G90" s="3"/>
    </row>
    <row r="91" spans="1:7">
      <c r="C91" s="3"/>
      <c r="G91" s="3"/>
    </row>
    <row r="92" spans="1:7">
      <c r="C92" s="3"/>
      <c r="G92" s="3"/>
    </row>
    <row r="93" spans="1:7">
      <c r="C93" s="3"/>
      <c r="G93" s="3"/>
    </row>
    <row r="94" spans="1:7">
      <c r="C94" s="3"/>
      <c r="G94" s="3"/>
    </row>
    <row r="95" spans="1:7">
      <c r="C95" s="3"/>
      <c r="G95" s="3"/>
    </row>
    <row r="96" spans="1:7">
      <c r="C96" s="3"/>
      <c r="G96" s="3"/>
    </row>
    <row r="97" spans="1:7">
      <c r="C97" s="3"/>
      <c r="G97" s="3"/>
    </row>
    <row r="98" spans="1:7">
      <c r="C98" s="3"/>
      <c r="G98" s="3"/>
    </row>
    <row r="99" spans="1:7">
      <c r="A99" s="1"/>
    </row>
    <row r="100" spans="1:7">
      <c r="A100" s="1"/>
    </row>
    <row r="101" spans="1:7">
      <c r="A101" s="1"/>
    </row>
    <row r="102" spans="1:7">
      <c r="A102" s="1"/>
    </row>
    <row r="103" spans="1:7">
      <c r="A103" s="1"/>
    </row>
    <row r="104" spans="1:7">
      <c r="A104" s="1"/>
    </row>
    <row r="105" spans="1:7">
      <c r="A105" s="1"/>
    </row>
    <row r="106" spans="1:7">
      <c r="A106" s="1"/>
    </row>
    <row r="107" spans="1:7">
      <c r="A107" s="1"/>
    </row>
    <row r="108" spans="1:7">
      <c r="A108" s="1"/>
    </row>
    <row r="109" spans="1:7">
      <c r="A109" s="1"/>
    </row>
    <row r="110" spans="1:7">
      <c r="A110" s="1"/>
    </row>
    <row r="111" spans="1:7">
      <c r="A111" s="1"/>
    </row>
    <row r="112" spans="1:7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7">
      <c r="A177" s="1"/>
    </row>
    <row r="178" spans="1:7">
      <c r="A178" s="1"/>
    </row>
    <row r="179" spans="1:7">
      <c r="A179" s="1"/>
    </row>
    <row r="180" spans="1:7">
      <c r="A180" s="1"/>
    </row>
    <row r="181" spans="1:7">
      <c r="A181" s="1"/>
    </row>
    <row r="182" spans="1:7">
      <c r="A182" s="1"/>
    </row>
    <row r="183" spans="1:7">
      <c r="A183" s="1"/>
    </row>
    <row r="184" spans="1:7">
      <c r="A184" s="1"/>
    </row>
    <row r="185" spans="1:7">
      <c r="A185" s="1"/>
    </row>
    <row r="186" spans="1:7">
      <c r="C186" s="3"/>
      <c r="G186" s="3"/>
    </row>
    <row r="187" spans="1:7">
      <c r="C187" s="3"/>
      <c r="G187" s="3"/>
    </row>
    <row r="188" spans="1:7">
      <c r="C188" s="3"/>
      <c r="G188" s="3"/>
    </row>
    <row r="189" spans="1:7">
      <c r="C189" s="3"/>
      <c r="G189" s="3"/>
    </row>
    <row r="190" spans="1:7">
      <c r="C190" s="3"/>
      <c r="G190" s="3"/>
    </row>
    <row r="191" spans="1:7">
      <c r="C191" s="3"/>
      <c r="G191" s="3"/>
    </row>
    <row r="192" spans="1:7">
      <c r="C192" s="3"/>
      <c r="G192" s="3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</sheetData>
  <sheetProtection password="EC4E" sheet="1" objects="1" scenarios="1" selectLockedCells="1"/>
  <mergeCells count="1">
    <mergeCell ref="A2:G2"/>
  </mergeCells>
  <phoneticPr fontId="3" type="noConversion"/>
  <pageMargins left="0.6" right="0.39" top="0.63" bottom="1" header="0.5" footer="0.5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AB86"/>
  <sheetViews>
    <sheetView zoomScale="70" workbookViewId="0">
      <selection activeCell="E7" sqref="E7"/>
    </sheetView>
  </sheetViews>
  <sheetFormatPr defaultRowHeight="12.75"/>
  <cols>
    <col min="1" max="1" width="10.42578125" style="41" customWidth="1"/>
    <col min="2" max="2" width="34.140625" style="37" customWidth="1"/>
    <col min="3" max="3" width="9.5703125" style="37" customWidth="1"/>
    <col min="4" max="4" width="10.5703125" style="37" customWidth="1"/>
    <col min="5" max="5" width="9.5703125" style="37" customWidth="1"/>
    <col min="6" max="6" width="10.7109375" style="37" customWidth="1"/>
    <col min="7" max="28" width="9.5703125" style="37" customWidth="1"/>
    <col min="29" max="16384" width="9.140625" style="37"/>
  </cols>
  <sheetData>
    <row r="1" spans="1:28" ht="78.7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8" s="38" customFormat="1" ht="21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28" ht="24.75" customHeight="1">
      <c r="A3" s="157"/>
      <c r="B3" s="157"/>
      <c r="C3" s="158" t="s">
        <v>28</v>
      </c>
      <c r="D3" s="158"/>
      <c r="E3" s="158"/>
      <c r="F3" s="158"/>
      <c r="G3" s="158"/>
      <c r="H3" s="158"/>
      <c r="I3" s="158" t="s">
        <v>50</v>
      </c>
      <c r="J3" s="158"/>
      <c r="K3" s="158"/>
      <c r="L3" s="158"/>
      <c r="M3" s="134" t="s">
        <v>34</v>
      </c>
      <c r="N3" s="135"/>
      <c r="O3" s="135"/>
      <c r="P3" s="135"/>
      <c r="Q3" s="135"/>
      <c r="R3" s="135"/>
      <c r="S3" s="135"/>
      <c r="T3" s="135"/>
      <c r="U3" s="136" t="s">
        <v>39</v>
      </c>
      <c r="V3" s="137"/>
      <c r="W3" s="137"/>
      <c r="X3" s="138"/>
      <c r="Y3" s="136" t="s">
        <v>41</v>
      </c>
      <c r="Z3" s="137"/>
      <c r="AA3" s="137"/>
      <c r="AB3" s="138"/>
    </row>
    <row r="4" spans="1:28" ht="24.75" customHeight="1">
      <c r="A4" s="142" t="s">
        <v>2</v>
      </c>
      <c r="B4" s="142" t="s">
        <v>0</v>
      </c>
      <c r="C4" s="145" t="s">
        <v>29</v>
      </c>
      <c r="D4" s="146"/>
      <c r="E4" s="145" t="s">
        <v>30</v>
      </c>
      <c r="F4" s="146"/>
      <c r="G4" s="145" t="s">
        <v>31</v>
      </c>
      <c r="H4" s="146"/>
      <c r="I4" s="149" t="s">
        <v>49</v>
      </c>
      <c r="J4" s="149"/>
      <c r="K4" s="149" t="s">
        <v>48</v>
      </c>
      <c r="L4" s="149"/>
      <c r="M4" s="150" t="s">
        <v>37</v>
      </c>
      <c r="N4" s="150"/>
      <c r="O4" s="150"/>
      <c r="P4" s="150"/>
      <c r="Q4" s="150"/>
      <c r="R4" s="150"/>
      <c r="S4" s="150"/>
      <c r="T4" s="150"/>
      <c r="U4" s="139"/>
      <c r="V4" s="140"/>
      <c r="W4" s="140"/>
      <c r="X4" s="141"/>
      <c r="Y4" s="139"/>
      <c r="Z4" s="140"/>
      <c r="AA4" s="140"/>
      <c r="AB4" s="141"/>
    </row>
    <row r="5" spans="1:28" ht="48.75" customHeight="1">
      <c r="A5" s="143"/>
      <c r="B5" s="143"/>
      <c r="C5" s="147"/>
      <c r="D5" s="148"/>
      <c r="E5" s="147"/>
      <c r="F5" s="148"/>
      <c r="G5" s="147"/>
      <c r="H5" s="148"/>
      <c r="I5" s="149"/>
      <c r="J5" s="149"/>
      <c r="K5" s="149"/>
      <c r="L5" s="149"/>
      <c r="M5" s="151" t="s">
        <v>46</v>
      </c>
      <c r="N5" s="152"/>
      <c r="O5" s="151" t="s">
        <v>35</v>
      </c>
      <c r="P5" s="152"/>
      <c r="Q5" s="153" t="s">
        <v>36</v>
      </c>
      <c r="R5" s="154"/>
      <c r="S5" s="151" t="s">
        <v>38</v>
      </c>
      <c r="T5" s="152"/>
      <c r="U5" s="132" t="s">
        <v>61</v>
      </c>
      <c r="V5" s="133"/>
      <c r="W5" s="132" t="s">
        <v>62</v>
      </c>
      <c r="X5" s="133"/>
      <c r="Y5" s="132" t="s">
        <v>63</v>
      </c>
      <c r="Z5" s="133"/>
      <c r="AA5" s="132" t="s">
        <v>64</v>
      </c>
      <c r="AB5" s="133"/>
    </row>
    <row r="6" spans="1:28" ht="27.75" customHeight="1">
      <c r="A6" s="144"/>
      <c r="B6" s="144"/>
      <c r="C6" s="42" t="s">
        <v>1</v>
      </c>
      <c r="D6" s="42" t="s">
        <v>45</v>
      </c>
      <c r="E6" s="42" t="s">
        <v>1</v>
      </c>
      <c r="F6" s="42" t="s">
        <v>45</v>
      </c>
      <c r="G6" s="42" t="s">
        <v>1</v>
      </c>
      <c r="H6" s="42" t="s">
        <v>45</v>
      </c>
      <c r="I6" s="42" t="s">
        <v>1</v>
      </c>
      <c r="J6" s="42" t="s">
        <v>45</v>
      </c>
      <c r="K6" s="42" t="s">
        <v>1</v>
      </c>
      <c r="L6" s="42" t="s">
        <v>45</v>
      </c>
      <c r="M6" s="42" t="s">
        <v>1</v>
      </c>
      <c r="N6" s="42" t="s">
        <v>45</v>
      </c>
      <c r="O6" s="42" t="s">
        <v>1</v>
      </c>
      <c r="P6" s="42" t="s">
        <v>45</v>
      </c>
      <c r="Q6" s="42" t="s">
        <v>1</v>
      </c>
      <c r="R6" s="42" t="s">
        <v>45</v>
      </c>
      <c r="S6" s="42" t="s">
        <v>1</v>
      </c>
      <c r="T6" s="42" t="s">
        <v>45</v>
      </c>
      <c r="U6" s="42" t="s">
        <v>1</v>
      </c>
      <c r="V6" s="42" t="s">
        <v>45</v>
      </c>
      <c r="W6" s="42" t="s">
        <v>1</v>
      </c>
      <c r="X6" s="42" t="s">
        <v>45</v>
      </c>
      <c r="Y6" s="42" t="s">
        <v>1</v>
      </c>
      <c r="Z6" s="42" t="s">
        <v>45</v>
      </c>
      <c r="AA6" s="42" t="s">
        <v>1</v>
      </c>
      <c r="AB6" s="42" t="s">
        <v>45</v>
      </c>
    </row>
    <row r="7" spans="1:28" ht="20.100000000000001" customHeight="1">
      <c r="A7" s="39">
        <f>eSPAR!A6</f>
        <v>1</v>
      </c>
      <c r="B7" s="40">
        <f>eSPAR!B6</f>
        <v>0</v>
      </c>
      <c r="C7" s="31" t="s">
        <v>3</v>
      </c>
      <c r="D7" s="31">
        <v>901</v>
      </c>
      <c r="E7" s="31"/>
      <c r="F7" s="31"/>
      <c r="G7" s="30"/>
      <c r="H7" s="30"/>
      <c r="I7" s="30"/>
      <c r="J7" s="30"/>
      <c r="K7" s="30"/>
      <c r="L7" s="30"/>
      <c r="M7" s="31"/>
      <c r="N7" s="31"/>
      <c r="O7" s="31"/>
      <c r="P7" s="31"/>
      <c r="Q7" s="31"/>
      <c r="R7" s="30"/>
      <c r="S7" s="30"/>
      <c r="T7" s="30"/>
      <c r="U7" s="31"/>
      <c r="V7" s="31"/>
      <c r="W7" s="31"/>
      <c r="X7" s="31"/>
      <c r="Y7" s="31"/>
      <c r="Z7" s="34"/>
      <c r="AA7" s="30"/>
      <c r="AB7" s="34"/>
    </row>
    <row r="8" spans="1:28" ht="20.100000000000001" customHeight="1">
      <c r="A8" s="39">
        <f>eSPAR!A7</f>
        <v>0</v>
      </c>
      <c r="B8" s="40">
        <f>eSPAR!B7</f>
        <v>0</v>
      </c>
      <c r="C8" s="31"/>
      <c r="D8" s="31"/>
      <c r="E8" s="31"/>
      <c r="F8" s="31"/>
      <c r="G8" s="30"/>
      <c r="H8" s="30"/>
      <c r="I8" s="30"/>
      <c r="J8" s="30"/>
      <c r="K8" s="30"/>
      <c r="L8" s="30"/>
      <c r="M8" s="31"/>
      <c r="N8" s="31"/>
      <c r="O8" s="31"/>
      <c r="P8" s="31"/>
      <c r="Q8" s="31"/>
      <c r="R8" s="30"/>
      <c r="S8" s="30"/>
      <c r="T8" s="30"/>
      <c r="U8" s="31"/>
      <c r="V8" s="31"/>
      <c r="W8" s="35"/>
      <c r="X8" s="35"/>
      <c r="Y8" s="35"/>
      <c r="Z8" s="34"/>
      <c r="AA8" s="34"/>
      <c r="AB8" s="34"/>
    </row>
    <row r="9" spans="1:28" ht="20.100000000000001" customHeight="1">
      <c r="A9" s="39">
        <f>eSPAR!A8</f>
        <v>0</v>
      </c>
      <c r="B9" s="40">
        <f>eSPAR!B8</f>
        <v>0</v>
      </c>
      <c r="C9" s="31"/>
      <c r="D9" s="31"/>
      <c r="E9" s="31"/>
      <c r="F9" s="31"/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  <c r="R9" s="30"/>
      <c r="S9" s="30"/>
      <c r="T9" s="30"/>
      <c r="U9" s="31"/>
      <c r="V9" s="31"/>
      <c r="W9" s="35"/>
      <c r="X9" s="35"/>
      <c r="Y9" s="35"/>
      <c r="Z9" s="34"/>
      <c r="AA9" s="34"/>
      <c r="AB9" s="34"/>
    </row>
    <row r="10" spans="1:28" ht="20.100000000000001" customHeight="1">
      <c r="A10" s="39">
        <f>eSPAR!A9</f>
        <v>0</v>
      </c>
      <c r="B10" s="40">
        <f>eSPAR!B9</f>
        <v>0</v>
      </c>
      <c r="C10" s="31"/>
      <c r="D10" s="31"/>
      <c r="E10" s="31"/>
      <c r="F10" s="31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1"/>
      <c r="R10" s="30"/>
      <c r="S10" s="30"/>
      <c r="T10" s="30"/>
      <c r="U10" s="31"/>
      <c r="V10" s="31"/>
      <c r="W10" s="35"/>
      <c r="X10" s="35"/>
      <c r="Y10" s="35"/>
      <c r="Z10" s="34"/>
      <c r="AA10" s="34"/>
      <c r="AB10" s="34"/>
    </row>
    <row r="11" spans="1:28" ht="20.100000000000001" customHeight="1">
      <c r="A11" s="39">
        <f>eSPAR!A10</f>
        <v>0</v>
      </c>
      <c r="B11" s="40">
        <f>eSPAR!B10</f>
        <v>0</v>
      </c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0"/>
      <c r="S11" s="30"/>
      <c r="T11" s="30"/>
      <c r="U11" s="31"/>
      <c r="V11" s="31"/>
      <c r="W11" s="35"/>
      <c r="X11" s="35"/>
      <c r="Y11" s="35"/>
      <c r="Z11" s="34"/>
      <c r="AA11" s="34"/>
      <c r="AB11" s="34"/>
    </row>
    <row r="12" spans="1:28" ht="20.100000000000001" customHeight="1">
      <c r="A12" s="39">
        <f>eSPAR!A11</f>
        <v>0</v>
      </c>
      <c r="B12" s="40">
        <f>eSPAR!B11</f>
        <v>0</v>
      </c>
      <c r="C12" s="31"/>
      <c r="D12" s="31"/>
      <c r="E12" s="31"/>
      <c r="F12" s="31"/>
      <c r="G12" s="30"/>
      <c r="H12" s="30"/>
      <c r="I12" s="30"/>
      <c r="J12" s="30"/>
      <c r="K12" s="30"/>
      <c r="L12" s="30"/>
      <c r="M12" s="31"/>
      <c r="N12" s="31"/>
      <c r="O12" s="31"/>
      <c r="P12" s="31"/>
      <c r="Q12" s="31"/>
      <c r="R12" s="30"/>
      <c r="S12" s="30"/>
      <c r="T12" s="30"/>
      <c r="U12" s="31"/>
      <c r="V12" s="31"/>
      <c r="W12" s="35"/>
      <c r="X12" s="35"/>
      <c r="Y12" s="35"/>
      <c r="Z12" s="34"/>
      <c r="AA12" s="34"/>
      <c r="AB12" s="34"/>
    </row>
    <row r="13" spans="1:28" ht="20.100000000000001" customHeight="1">
      <c r="A13" s="39">
        <f>eSPAR!A12</f>
        <v>0</v>
      </c>
      <c r="B13" s="40">
        <f>eSPAR!B12</f>
        <v>0</v>
      </c>
      <c r="C13" s="31"/>
      <c r="D13" s="31"/>
      <c r="E13" s="31"/>
      <c r="F13" s="31"/>
      <c r="G13" s="30"/>
      <c r="H13" s="30"/>
      <c r="I13" s="30"/>
      <c r="J13" s="30"/>
      <c r="K13" s="30"/>
      <c r="L13" s="30"/>
      <c r="M13" s="31"/>
      <c r="N13" s="31"/>
      <c r="O13" s="31"/>
      <c r="P13" s="31"/>
      <c r="Q13" s="31"/>
      <c r="R13" s="30"/>
      <c r="S13" s="30"/>
      <c r="T13" s="30"/>
      <c r="U13" s="31"/>
      <c r="V13" s="31"/>
      <c r="W13" s="35"/>
      <c r="X13" s="35"/>
      <c r="Y13" s="35"/>
      <c r="Z13" s="34"/>
      <c r="AA13" s="34"/>
      <c r="AB13" s="34"/>
    </row>
    <row r="14" spans="1:28" ht="20.100000000000001" customHeight="1">
      <c r="A14" s="39">
        <f>eSPAR!A13</f>
        <v>0</v>
      </c>
      <c r="B14" s="40">
        <f>eSPAR!B13</f>
        <v>0</v>
      </c>
      <c r="C14" s="31"/>
      <c r="D14" s="31"/>
      <c r="E14" s="31"/>
      <c r="F14" s="31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  <c r="R14" s="30"/>
      <c r="S14" s="30"/>
      <c r="T14" s="30"/>
      <c r="U14" s="31"/>
      <c r="V14" s="31"/>
      <c r="W14" s="35"/>
      <c r="X14" s="35"/>
      <c r="Y14" s="35"/>
      <c r="Z14" s="34"/>
      <c r="AA14" s="34"/>
      <c r="AB14" s="34"/>
    </row>
    <row r="15" spans="1:28" ht="20.100000000000001" customHeight="1">
      <c r="A15" s="39">
        <f>eSPAR!A14</f>
        <v>0</v>
      </c>
      <c r="B15" s="40">
        <f>eSPAR!B14</f>
        <v>0</v>
      </c>
      <c r="C15" s="31"/>
      <c r="D15" s="31"/>
      <c r="E15" s="31"/>
      <c r="F15" s="31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  <c r="R15" s="30"/>
      <c r="S15" s="30"/>
      <c r="T15" s="30"/>
      <c r="U15" s="31"/>
      <c r="V15" s="31"/>
      <c r="W15" s="35"/>
      <c r="X15" s="35"/>
      <c r="Y15" s="35"/>
      <c r="Z15" s="34"/>
      <c r="AA15" s="34"/>
      <c r="AB15" s="34"/>
    </row>
    <row r="16" spans="1:28" ht="20.100000000000001" customHeight="1">
      <c r="A16" s="39">
        <f>eSPAR!A15</f>
        <v>0</v>
      </c>
      <c r="B16" s="40">
        <f>eSPAR!B15</f>
        <v>0</v>
      </c>
      <c r="C16" s="31"/>
      <c r="D16" s="31"/>
      <c r="E16" s="31"/>
      <c r="F16" s="31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  <c r="R16" s="30"/>
      <c r="S16" s="30"/>
      <c r="T16" s="30"/>
      <c r="U16" s="31"/>
      <c r="V16" s="31"/>
      <c r="W16" s="35"/>
      <c r="X16" s="35"/>
      <c r="Y16" s="35"/>
      <c r="Z16" s="34"/>
      <c r="AA16" s="34"/>
      <c r="AB16" s="34"/>
    </row>
    <row r="17" spans="1:28" ht="20.100000000000001" customHeight="1">
      <c r="A17" s="39">
        <f>eSPAR!A16</f>
        <v>0</v>
      </c>
      <c r="B17" s="40">
        <f>eSPAR!B16</f>
        <v>0</v>
      </c>
      <c r="C17" s="31"/>
      <c r="D17" s="31"/>
      <c r="E17" s="31"/>
      <c r="F17" s="31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  <c r="R17" s="30"/>
      <c r="S17" s="30"/>
      <c r="T17" s="30"/>
      <c r="U17" s="31"/>
      <c r="V17" s="31"/>
      <c r="W17" s="35"/>
      <c r="X17" s="35"/>
      <c r="Y17" s="35"/>
      <c r="Z17" s="34"/>
      <c r="AA17" s="34"/>
      <c r="AB17" s="34"/>
    </row>
    <row r="18" spans="1:28" ht="20.100000000000001" customHeight="1">
      <c r="A18" s="39">
        <f>eSPAR!A17</f>
        <v>0</v>
      </c>
      <c r="B18" s="40">
        <f>eSPAR!B17</f>
        <v>0</v>
      </c>
      <c r="C18" s="31"/>
      <c r="D18" s="31"/>
      <c r="E18" s="31"/>
      <c r="F18" s="31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  <c r="R18" s="30"/>
      <c r="S18" s="30"/>
      <c r="T18" s="30"/>
      <c r="U18" s="31"/>
      <c r="V18" s="31"/>
      <c r="W18" s="35"/>
      <c r="X18" s="35"/>
      <c r="Y18" s="35"/>
      <c r="Z18" s="34"/>
      <c r="AA18" s="34"/>
      <c r="AB18" s="34"/>
    </row>
    <row r="19" spans="1:28" ht="20.100000000000001" customHeight="1">
      <c r="A19" s="39">
        <f>eSPAR!A18</f>
        <v>0</v>
      </c>
      <c r="B19" s="40">
        <f>eSPAR!B18</f>
        <v>0</v>
      </c>
      <c r="C19" s="31"/>
      <c r="D19" s="31"/>
      <c r="E19" s="31"/>
      <c r="F19" s="31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  <c r="R19" s="30"/>
      <c r="S19" s="30"/>
      <c r="T19" s="30"/>
      <c r="U19" s="31"/>
      <c r="V19" s="31"/>
      <c r="W19" s="35"/>
      <c r="X19" s="35"/>
      <c r="Y19" s="35"/>
      <c r="Z19" s="34"/>
      <c r="AA19" s="34"/>
      <c r="AB19" s="34"/>
    </row>
    <row r="20" spans="1:28" ht="20.100000000000001" customHeight="1">
      <c r="A20" s="39">
        <f>eSPAR!A19</f>
        <v>0</v>
      </c>
      <c r="B20" s="40">
        <f>eSPAR!B19</f>
        <v>0</v>
      </c>
      <c r="C20" s="31"/>
      <c r="D20" s="31"/>
      <c r="E20" s="31"/>
      <c r="F20" s="31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  <c r="R20" s="30"/>
      <c r="S20" s="30"/>
      <c r="T20" s="30"/>
      <c r="U20" s="31"/>
      <c r="V20" s="31"/>
      <c r="W20" s="35"/>
      <c r="X20" s="35"/>
      <c r="Y20" s="35"/>
      <c r="Z20" s="34"/>
      <c r="AA20" s="34"/>
      <c r="AB20" s="34"/>
    </row>
    <row r="21" spans="1:28" ht="20.100000000000001" customHeight="1">
      <c r="A21" s="39">
        <f>eSPAR!A20</f>
        <v>0</v>
      </c>
      <c r="B21" s="40">
        <f>eSPAR!B20</f>
        <v>0</v>
      </c>
      <c r="C21" s="31"/>
      <c r="D21" s="31"/>
      <c r="E21" s="31"/>
      <c r="F21" s="31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  <c r="R21" s="30"/>
      <c r="S21" s="30"/>
      <c r="T21" s="30"/>
      <c r="U21" s="31"/>
      <c r="V21" s="31"/>
      <c r="W21" s="35"/>
      <c r="X21" s="35"/>
      <c r="Y21" s="35"/>
      <c r="Z21" s="34"/>
      <c r="AA21" s="34"/>
      <c r="AB21" s="34"/>
    </row>
    <row r="22" spans="1:28" ht="20.100000000000001" customHeight="1">
      <c r="A22" s="39">
        <f>eSPAR!A21</f>
        <v>0</v>
      </c>
      <c r="B22" s="40">
        <f>eSPAR!B21</f>
        <v>0</v>
      </c>
      <c r="C22" s="31"/>
      <c r="D22" s="31"/>
      <c r="E22" s="31"/>
      <c r="F22" s="31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  <c r="R22" s="30"/>
      <c r="S22" s="30"/>
      <c r="T22" s="30"/>
      <c r="U22" s="31"/>
      <c r="V22" s="31"/>
      <c r="W22" s="35"/>
      <c r="X22" s="35"/>
      <c r="Y22" s="35"/>
      <c r="Z22" s="34"/>
      <c r="AA22" s="34"/>
      <c r="AB22" s="34"/>
    </row>
    <row r="23" spans="1:28" ht="20.100000000000001" customHeight="1">
      <c r="A23" s="39">
        <f>eSPAR!A22</f>
        <v>0</v>
      </c>
      <c r="B23" s="40">
        <f>eSPAR!B22</f>
        <v>0</v>
      </c>
      <c r="C23" s="31"/>
      <c r="D23" s="31"/>
      <c r="E23" s="31"/>
      <c r="F23" s="31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30"/>
      <c r="S23" s="30"/>
      <c r="T23" s="30"/>
      <c r="U23" s="31"/>
      <c r="V23" s="31"/>
      <c r="W23" s="35"/>
      <c r="X23" s="35"/>
      <c r="Y23" s="35"/>
      <c r="Z23" s="34"/>
      <c r="AA23" s="34"/>
      <c r="AB23" s="34"/>
    </row>
    <row r="24" spans="1:28" ht="20.100000000000001" customHeight="1">
      <c r="A24" s="39">
        <f>eSPAR!A23</f>
        <v>0</v>
      </c>
      <c r="B24" s="40">
        <f>eSPAR!B23</f>
        <v>0</v>
      </c>
      <c r="C24" s="31"/>
      <c r="D24" s="31"/>
      <c r="E24" s="31"/>
      <c r="F24" s="31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30"/>
      <c r="S24" s="30"/>
      <c r="T24" s="30"/>
      <c r="U24" s="31"/>
      <c r="V24" s="31"/>
      <c r="W24" s="35"/>
      <c r="X24" s="35"/>
      <c r="Y24" s="35"/>
      <c r="Z24" s="34"/>
      <c r="AA24" s="34"/>
      <c r="AB24" s="34"/>
    </row>
    <row r="25" spans="1:28" ht="20.100000000000001" customHeight="1">
      <c r="A25" s="39">
        <f>eSPAR!A24</f>
        <v>0</v>
      </c>
      <c r="B25" s="40">
        <f>eSPAR!B24</f>
        <v>0</v>
      </c>
      <c r="C25" s="31"/>
      <c r="D25" s="31"/>
      <c r="E25" s="31"/>
      <c r="F25" s="31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30"/>
      <c r="S25" s="30"/>
      <c r="T25" s="30"/>
      <c r="U25" s="31"/>
      <c r="V25" s="31"/>
      <c r="W25" s="35"/>
      <c r="X25" s="35"/>
      <c r="Y25" s="35"/>
      <c r="Z25" s="34"/>
      <c r="AA25" s="34"/>
      <c r="AB25" s="34"/>
    </row>
    <row r="26" spans="1:28" ht="20.100000000000001" customHeight="1">
      <c r="A26" s="39">
        <f>eSPAR!A25</f>
        <v>0</v>
      </c>
      <c r="B26" s="40">
        <f>eSPAR!B25</f>
        <v>0</v>
      </c>
      <c r="C26" s="31"/>
      <c r="D26" s="31"/>
      <c r="E26" s="31"/>
      <c r="F26" s="31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30"/>
      <c r="S26" s="30"/>
      <c r="T26" s="30"/>
      <c r="U26" s="31"/>
      <c r="V26" s="31"/>
      <c r="W26" s="35"/>
      <c r="X26" s="35"/>
      <c r="Y26" s="35"/>
      <c r="Z26" s="34"/>
      <c r="AA26" s="34"/>
      <c r="AB26" s="34"/>
    </row>
    <row r="27" spans="1:28" ht="20.100000000000001" customHeight="1">
      <c r="A27" s="39">
        <f>eSPAR!A26</f>
        <v>0</v>
      </c>
      <c r="B27" s="40">
        <f>eSPAR!B26</f>
        <v>0</v>
      </c>
      <c r="C27" s="31"/>
      <c r="D27" s="31"/>
      <c r="E27" s="31"/>
      <c r="F27" s="31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0"/>
      <c r="S27" s="30"/>
      <c r="T27" s="30"/>
      <c r="U27" s="31"/>
      <c r="V27" s="31"/>
      <c r="W27" s="35"/>
      <c r="X27" s="35"/>
      <c r="Y27" s="35"/>
      <c r="Z27" s="34"/>
      <c r="AA27" s="34"/>
      <c r="AB27" s="34"/>
    </row>
    <row r="28" spans="1:28" ht="20.100000000000001" customHeight="1">
      <c r="A28" s="39">
        <f>eSPAR!A27</f>
        <v>0</v>
      </c>
      <c r="B28" s="40">
        <f>eSPAR!B27</f>
        <v>0</v>
      </c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31"/>
      <c r="N28" s="31"/>
      <c r="O28" s="31"/>
      <c r="P28" s="31"/>
      <c r="Q28" s="31"/>
      <c r="R28" s="30"/>
      <c r="S28" s="30"/>
      <c r="T28" s="30"/>
      <c r="U28" s="31"/>
      <c r="V28" s="31"/>
      <c r="W28" s="35"/>
      <c r="X28" s="35"/>
      <c r="Y28" s="35"/>
      <c r="Z28" s="34"/>
      <c r="AA28" s="34"/>
      <c r="AB28" s="34"/>
    </row>
    <row r="29" spans="1:28" ht="20.100000000000001" customHeight="1">
      <c r="A29" s="39">
        <f>eSPAR!A28</f>
        <v>0</v>
      </c>
      <c r="B29" s="40">
        <f>eSPAR!B28</f>
        <v>0</v>
      </c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30"/>
      <c r="S29" s="30"/>
      <c r="T29" s="30"/>
      <c r="U29" s="31"/>
      <c r="V29" s="31"/>
      <c r="W29" s="35"/>
      <c r="X29" s="35"/>
      <c r="Y29" s="35"/>
      <c r="Z29" s="34"/>
      <c r="AA29" s="34"/>
      <c r="AB29" s="34"/>
    </row>
    <row r="30" spans="1:28" ht="20.100000000000001" customHeight="1">
      <c r="A30" s="39">
        <f>eSPAR!A29</f>
        <v>0</v>
      </c>
      <c r="B30" s="40">
        <f>eSPAR!B29</f>
        <v>0</v>
      </c>
      <c r="C30" s="31"/>
      <c r="D30" s="31"/>
      <c r="E30" s="31"/>
      <c r="F30" s="31"/>
      <c r="G30" s="30"/>
      <c r="H30" s="30"/>
      <c r="I30" s="30"/>
      <c r="J30" s="30"/>
      <c r="K30" s="30"/>
      <c r="L30" s="30"/>
      <c r="M30" s="31"/>
      <c r="N30" s="31"/>
      <c r="O30" s="31"/>
      <c r="P30" s="31"/>
      <c r="Q30" s="31"/>
      <c r="R30" s="30"/>
      <c r="S30" s="30"/>
      <c r="T30" s="30"/>
      <c r="U30" s="31"/>
      <c r="V30" s="31"/>
      <c r="W30" s="35"/>
      <c r="X30" s="35"/>
      <c r="Y30" s="35"/>
      <c r="Z30" s="34"/>
      <c r="AA30" s="34"/>
      <c r="AB30" s="34"/>
    </row>
    <row r="31" spans="1:28" ht="20.100000000000001" customHeight="1">
      <c r="A31" s="39">
        <f>eSPAR!A30</f>
        <v>0</v>
      </c>
      <c r="B31" s="40">
        <f>eSPAR!B30</f>
        <v>0</v>
      </c>
      <c r="C31" s="31"/>
      <c r="D31" s="31"/>
      <c r="E31" s="31"/>
      <c r="F31" s="31"/>
      <c r="G31" s="30"/>
      <c r="H31" s="30"/>
      <c r="I31" s="30"/>
      <c r="J31" s="30"/>
      <c r="K31" s="30"/>
      <c r="L31" s="30"/>
      <c r="M31" s="31"/>
      <c r="N31" s="31"/>
      <c r="O31" s="31"/>
      <c r="P31" s="31"/>
      <c r="Q31" s="31"/>
      <c r="R31" s="30"/>
      <c r="S31" s="30"/>
      <c r="T31" s="30"/>
      <c r="U31" s="31"/>
      <c r="V31" s="31"/>
      <c r="W31" s="35"/>
      <c r="X31" s="35"/>
      <c r="Y31" s="35"/>
      <c r="Z31" s="34"/>
      <c r="AA31" s="34"/>
      <c r="AB31" s="34"/>
    </row>
    <row r="32" spans="1:28" ht="20.100000000000001" customHeight="1">
      <c r="A32" s="39">
        <f>eSPAR!A31</f>
        <v>0</v>
      </c>
      <c r="B32" s="40">
        <f>eSPAR!B31</f>
        <v>0</v>
      </c>
      <c r="C32" s="31"/>
      <c r="D32" s="31"/>
      <c r="E32" s="31"/>
      <c r="F32" s="31"/>
      <c r="G32" s="30"/>
      <c r="H32" s="30"/>
      <c r="I32" s="30"/>
      <c r="J32" s="30"/>
      <c r="K32" s="30"/>
      <c r="L32" s="30"/>
      <c r="M32" s="31"/>
      <c r="N32" s="31"/>
      <c r="O32" s="31"/>
      <c r="P32" s="31"/>
      <c r="Q32" s="31"/>
      <c r="R32" s="30"/>
      <c r="S32" s="30"/>
      <c r="T32" s="30"/>
      <c r="U32" s="31"/>
      <c r="V32" s="31"/>
      <c r="W32" s="35"/>
      <c r="X32" s="35"/>
      <c r="Y32" s="35"/>
      <c r="Z32" s="34"/>
      <c r="AA32" s="34"/>
      <c r="AB32" s="34"/>
    </row>
    <row r="33" spans="1:28" ht="20.100000000000001" customHeight="1">
      <c r="A33" s="39">
        <f>eSPAR!A32</f>
        <v>0</v>
      </c>
      <c r="B33" s="40">
        <f>eSPAR!B32</f>
        <v>0</v>
      </c>
      <c r="C33" s="31"/>
      <c r="D33" s="31"/>
      <c r="E33" s="31"/>
      <c r="F33" s="31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0"/>
      <c r="S33" s="30"/>
      <c r="T33" s="30"/>
      <c r="U33" s="31"/>
      <c r="V33" s="31"/>
      <c r="W33" s="35"/>
      <c r="X33" s="35"/>
      <c r="Y33" s="35"/>
      <c r="Z33" s="34"/>
      <c r="AA33" s="34"/>
      <c r="AB33" s="34"/>
    </row>
    <row r="34" spans="1:28" ht="20.100000000000001" customHeight="1">
      <c r="A34" s="39">
        <f>eSPAR!A33</f>
        <v>0</v>
      </c>
      <c r="B34" s="40">
        <f>eSPAR!B33</f>
        <v>0</v>
      </c>
      <c r="C34" s="31"/>
      <c r="D34" s="31"/>
      <c r="E34" s="31"/>
      <c r="F34" s="31"/>
      <c r="G34" s="30"/>
      <c r="H34" s="30"/>
      <c r="I34" s="30"/>
      <c r="J34" s="30"/>
      <c r="K34" s="30"/>
      <c r="L34" s="30"/>
      <c r="M34" s="31"/>
      <c r="N34" s="31"/>
      <c r="O34" s="31"/>
      <c r="P34" s="31"/>
      <c r="Q34" s="31"/>
      <c r="R34" s="30"/>
      <c r="S34" s="30"/>
      <c r="T34" s="30"/>
      <c r="U34" s="31"/>
      <c r="V34" s="31"/>
      <c r="W34" s="35"/>
      <c r="X34" s="35"/>
      <c r="Y34" s="35"/>
      <c r="Z34" s="34"/>
      <c r="AA34" s="34"/>
      <c r="AB34" s="34"/>
    </row>
    <row r="35" spans="1:28" ht="20.100000000000001" customHeight="1">
      <c r="A35" s="39">
        <f>eSPAR!A34</f>
        <v>0</v>
      </c>
      <c r="B35" s="40">
        <f>eSPAR!B34</f>
        <v>0</v>
      </c>
      <c r="C35" s="31"/>
      <c r="D35" s="31"/>
      <c r="E35" s="31"/>
      <c r="F35" s="31"/>
      <c r="G35" s="30"/>
      <c r="H35" s="30"/>
      <c r="I35" s="30"/>
      <c r="J35" s="30"/>
      <c r="K35" s="30"/>
      <c r="L35" s="30"/>
      <c r="M35" s="31"/>
      <c r="N35" s="31"/>
      <c r="O35" s="31"/>
      <c r="P35" s="31"/>
      <c r="Q35" s="31"/>
      <c r="R35" s="30"/>
      <c r="S35" s="30"/>
      <c r="T35" s="30"/>
      <c r="U35" s="31"/>
      <c r="V35" s="31"/>
      <c r="W35" s="35"/>
      <c r="X35" s="35"/>
      <c r="Y35" s="35"/>
      <c r="Z35" s="34"/>
      <c r="AA35" s="34"/>
      <c r="AB35" s="34"/>
    </row>
    <row r="36" spans="1:28" ht="20.100000000000001" customHeight="1">
      <c r="A36" s="39">
        <f>eSPAR!A35</f>
        <v>0</v>
      </c>
      <c r="B36" s="40">
        <f>eSPAR!B35</f>
        <v>0</v>
      </c>
      <c r="C36" s="31"/>
      <c r="D36" s="31"/>
      <c r="E36" s="31"/>
      <c r="F36" s="31"/>
      <c r="G36" s="30"/>
      <c r="H36" s="30"/>
      <c r="I36" s="30"/>
      <c r="J36" s="30"/>
      <c r="K36" s="30"/>
      <c r="L36" s="30"/>
      <c r="M36" s="31"/>
      <c r="N36" s="31"/>
      <c r="O36" s="31"/>
      <c r="P36" s="31"/>
      <c r="Q36" s="31"/>
      <c r="R36" s="30"/>
      <c r="S36" s="30"/>
      <c r="T36" s="30"/>
      <c r="U36" s="31"/>
      <c r="V36" s="31"/>
      <c r="W36" s="35"/>
      <c r="X36" s="35"/>
      <c r="Y36" s="35"/>
      <c r="Z36" s="34"/>
      <c r="AA36" s="34"/>
      <c r="AB36" s="34"/>
    </row>
    <row r="37" spans="1:28" ht="20.100000000000001" customHeight="1">
      <c r="A37" s="39">
        <f>eSPAR!A36</f>
        <v>0</v>
      </c>
      <c r="B37" s="40">
        <f>eSPAR!B36</f>
        <v>0</v>
      </c>
      <c r="C37" s="31"/>
      <c r="D37" s="31"/>
      <c r="E37" s="31"/>
      <c r="F37" s="31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1"/>
      <c r="R37" s="30"/>
      <c r="S37" s="30"/>
      <c r="T37" s="30"/>
      <c r="U37" s="31"/>
      <c r="V37" s="31"/>
      <c r="W37" s="35"/>
      <c r="X37" s="35"/>
      <c r="Y37" s="35"/>
      <c r="Z37" s="34"/>
      <c r="AA37" s="34"/>
      <c r="AB37" s="34"/>
    </row>
    <row r="38" spans="1:28" ht="20.100000000000001" customHeight="1">
      <c r="A38" s="39">
        <f>eSPAR!A37</f>
        <v>0</v>
      </c>
      <c r="B38" s="40">
        <f>eSPAR!B37</f>
        <v>0</v>
      </c>
      <c r="C38" s="31"/>
      <c r="D38" s="31"/>
      <c r="E38" s="31"/>
      <c r="F38" s="31"/>
      <c r="G38" s="30"/>
      <c r="H38" s="30"/>
      <c r="I38" s="30"/>
      <c r="J38" s="30"/>
      <c r="K38" s="30"/>
      <c r="L38" s="30"/>
      <c r="M38" s="31"/>
      <c r="N38" s="31"/>
      <c r="O38" s="31"/>
      <c r="P38" s="31"/>
      <c r="Q38" s="31"/>
      <c r="R38" s="30"/>
      <c r="S38" s="30"/>
      <c r="T38" s="30"/>
      <c r="U38" s="31"/>
      <c r="V38" s="31"/>
      <c r="W38" s="35"/>
      <c r="X38" s="35"/>
      <c r="Y38" s="35"/>
      <c r="Z38" s="34"/>
      <c r="AA38" s="34"/>
      <c r="AB38" s="34"/>
    </row>
    <row r="39" spans="1:28" ht="20.100000000000001" customHeight="1">
      <c r="A39" s="39">
        <f>eSPAR!A38</f>
        <v>0</v>
      </c>
      <c r="B39" s="40">
        <f>eSPAR!B38</f>
        <v>0</v>
      </c>
      <c r="C39" s="31"/>
      <c r="D39" s="31"/>
      <c r="E39" s="31"/>
      <c r="F39" s="31"/>
      <c r="G39" s="30"/>
      <c r="H39" s="30"/>
      <c r="I39" s="30"/>
      <c r="J39" s="30"/>
      <c r="K39" s="30"/>
      <c r="L39" s="30"/>
      <c r="M39" s="31"/>
      <c r="N39" s="31"/>
      <c r="O39" s="31"/>
      <c r="P39" s="31"/>
      <c r="Q39" s="31"/>
      <c r="R39" s="30"/>
      <c r="S39" s="30"/>
      <c r="T39" s="30"/>
      <c r="U39" s="31"/>
      <c r="V39" s="31"/>
      <c r="W39" s="35"/>
      <c r="X39" s="35"/>
      <c r="Y39" s="35"/>
      <c r="Z39" s="34"/>
      <c r="AA39" s="34"/>
      <c r="AB39" s="34"/>
    </row>
    <row r="40" spans="1:28" ht="20.100000000000001" customHeight="1">
      <c r="A40" s="39">
        <f>eSPAR!A39</f>
        <v>0</v>
      </c>
      <c r="B40" s="40">
        <f>eSPAR!B39</f>
        <v>0</v>
      </c>
      <c r="C40" s="31"/>
      <c r="D40" s="31"/>
      <c r="E40" s="31"/>
      <c r="F40" s="31"/>
      <c r="G40" s="30"/>
      <c r="H40" s="30"/>
      <c r="I40" s="30"/>
      <c r="J40" s="30"/>
      <c r="K40" s="30"/>
      <c r="L40" s="30"/>
      <c r="M40" s="31"/>
      <c r="N40" s="31"/>
      <c r="O40" s="31"/>
      <c r="P40" s="31"/>
      <c r="Q40" s="31"/>
      <c r="R40" s="30"/>
      <c r="S40" s="30"/>
      <c r="T40" s="30"/>
      <c r="U40" s="31"/>
      <c r="V40" s="31"/>
      <c r="W40" s="35"/>
      <c r="X40" s="35"/>
      <c r="Y40" s="35"/>
      <c r="Z40" s="34"/>
      <c r="AA40" s="34"/>
      <c r="AB40" s="34"/>
    </row>
    <row r="41" spans="1:28" ht="20.100000000000001" customHeight="1">
      <c r="A41" s="39">
        <f>eSPAR!A40</f>
        <v>0</v>
      </c>
      <c r="B41" s="40">
        <f>eSPAR!B40</f>
        <v>0</v>
      </c>
      <c r="C41" s="31"/>
      <c r="D41" s="31"/>
      <c r="E41" s="31"/>
      <c r="F41" s="31"/>
      <c r="G41" s="30"/>
      <c r="H41" s="30"/>
      <c r="I41" s="30"/>
      <c r="J41" s="30"/>
      <c r="K41" s="30"/>
      <c r="L41" s="30"/>
      <c r="M41" s="31"/>
      <c r="N41" s="31"/>
      <c r="O41" s="31"/>
      <c r="P41" s="31"/>
      <c r="Q41" s="31"/>
      <c r="R41" s="30"/>
      <c r="S41" s="30"/>
      <c r="T41" s="30"/>
      <c r="U41" s="31"/>
      <c r="V41" s="31"/>
      <c r="W41" s="35"/>
      <c r="X41" s="35"/>
      <c r="Y41" s="35"/>
      <c r="Z41" s="34"/>
      <c r="AA41" s="34"/>
      <c r="AB41" s="34"/>
    </row>
    <row r="42" spans="1:28" ht="20.100000000000001" customHeight="1">
      <c r="A42" s="39">
        <f>eSPAR!A41</f>
        <v>0</v>
      </c>
      <c r="B42" s="40">
        <f>eSPAR!B41</f>
        <v>0</v>
      </c>
      <c r="C42" s="31"/>
      <c r="D42" s="31"/>
      <c r="E42" s="31"/>
      <c r="F42" s="31"/>
      <c r="G42" s="30"/>
      <c r="H42" s="30"/>
      <c r="I42" s="30"/>
      <c r="J42" s="30"/>
      <c r="K42" s="30"/>
      <c r="L42" s="30"/>
      <c r="M42" s="31"/>
      <c r="N42" s="31"/>
      <c r="O42" s="31"/>
      <c r="P42" s="31"/>
      <c r="Q42" s="31"/>
      <c r="R42" s="30"/>
      <c r="S42" s="30"/>
      <c r="T42" s="30"/>
      <c r="U42" s="31"/>
      <c r="V42" s="31"/>
      <c r="W42" s="35"/>
      <c r="X42" s="35"/>
      <c r="Y42" s="35"/>
      <c r="Z42" s="34"/>
      <c r="AA42" s="34"/>
      <c r="AB42" s="34"/>
    </row>
    <row r="43" spans="1:28" ht="20.100000000000001" customHeight="1">
      <c r="A43" s="39">
        <f>eSPAR!A42</f>
        <v>0</v>
      </c>
      <c r="B43" s="40">
        <f>eSPAR!B42</f>
        <v>0</v>
      </c>
      <c r="C43" s="31"/>
      <c r="D43" s="31"/>
      <c r="E43" s="31"/>
      <c r="F43" s="31"/>
      <c r="G43" s="30"/>
      <c r="H43" s="30"/>
      <c r="I43" s="30"/>
      <c r="J43" s="30"/>
      <c r="K43" s="30"/>
      <c r="L43" s="30"/>
      <c r="M43" s="31"/>
      <c r="N43" s="31"/>
      <c r="O43" s="31"/>
      <c r="P43" s="31"/>
      <c r="Q43" s="31"/>
      <c r="R43" s="30"/>
      <c r="S43" s="30"/>
      <c r="T43" s="30"/>
      <c r="U43" s="31"/>
      <c r="V43" s="31"/>
      <c r="W43" s="35"/>
      <c r="X43" s="35"/>
      <c r="Y43" s="35"/>
      <c r="Z43" s="34"/>
      <c r="AA43" s="34"/>
      <c r="AB43" s="34"/>
    </row>
    <row r="44" spans="1:28" ht="20.100000000000001" customHeight="1">
      <c r="A44" s="39">
        <f>eSPAR!A43</f>
        <v>0</v>
      </c>
      <c r="B44" s="40">
        <f>eSPAR!B43</f>
        <v>0</v>
      </c>
      <c r="C44" s="31"/>
      <c r="D44" s="31"/>
      <c r="E44" s="31"/>
      <c r="F44" s="31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0"/>
      <c r="S44" s="30"/>
      <c r="T44" s="30"/>
      <c r="U44" s="31"/>
      <c r="V44" s="31"/>
      <c r="W44" s="35"/>
      <c r="X44" s="35"/>
      <c r="Y44" s="35"/>
      <c r="Z44" s="34"/>
      <c r="AA44" s="34"/>
      <c r="AB44" s="34"/>
    </row>
    <row r="45" spans="1:28" ht="20.100000000000001" customHeight="1">
      <c r="A45" s="39">
        <f>eSPAR!A44</f>
        <v>0</v>
      </c>
      <c r="B45" s="40">
        <f>eSPAR!B44</f>
        <v>0</v>
      </c>
      <c r="C45" s="31"/>
      <c r="D45" s="31"/>
      <c r="E45" s="31"/>
      <c r="F45" s="31"/>
      <c r="G45" s="30"/>
      <c r="H45" s="30"/>
      <c r="I45" s="30"/>
      <c r="J45" s="30"/>
      <c r="K45" s="30"/>
      <c r="L45" s="30"/>
      <c r="M45" s="31"/>
      <c r="N45" s="31"/>
      <c r="O45" s="31"/>
      <c r="P45" s="31"/>
      <c r="Q45" s="31"/>
      <c r="R45" s="30"/>
      <c r="S45" s="30"/>
      <c r="T45" s="30"/>
      <c r="U45" s="31"/>
      <c r="V45" s="31"/>
      <c r="W45" s="35"/>
      <c r="X45" s="35"/>
      <c r="Y45" s="35"/>
      <c r="Z45" s="34"/>
      <c r="AA45" s="34"/>
      <c r="AB45" s="34"/>
    </row>
    <row r="46" spans="1:28" ht="20.100000000000001" customHeight="1">
      <c r="A46" s="39">
        <f>eSPAR!A45</f>
        <v>0</v>
      </c>
      <c r="B46" s="40">
        <f>eSPAR!B45</f>
        <v>0</v>
      </c>
      <c r="C46" s="31"/>
      <c r="D46" s="31"/>
      <c r="E46" s="31"/>
      <c r="F46" s="31"/>
      <c r="G46" s="30"/>
      <c r="H46" s="30"/>
      <c r="I46" s="30"/>
      <c r="J46" s="30"/>
      <c r="K46" s="30"/>
      <c r="L46" s="30"/>
      <c r="M46" s="31"/>
      <c r="N46" s="31"/>
      <c r="O46" s="31"/>
      <c r="P46" s="31"/>
      <c r="Q46" s="31"/>
      <c r="R46" s="30"/>
      <c r="S46" s="30"/>
      <c r="T46" s="30"/>
      <c r="U46" s="31"/>
      <c r="V46" s="31"/>
      <c r="W46" s="35"/>
      <c r="X46" s="35"/>
      <c r="Y46" s="35"/>
      <c r="Z46" s="34"/>
      <c r="AA46" s="34"/>
      <c r="AB46" s="34"/>
    </row>
    <row r="47" spans="1:28" ht="20.100000000000001" customHeight="1">
      <c r="A47" s="39">
        <f>eSPAR!A46</f>
        <v>0</v>
      </c>
      <c r="B47" s="40">
        <f>eSPAR!B46</f>
        <v>0</v>
      </c>
      <c r="C47" s="31"/>
      <c r="D47" s="31"/>
      <c r="E47" s="31"/>
      <c r="F47" s="31"/>
      <c r="G47" s="30"/>
      <c r="H47" s="30"/>
      <c r="I47" s="30"/>
      <c r="J47" s="30"/>
      <c r="K47" s="30"/>
      <c r="L47" s="30"/>
      <c r="M47" s="31"/>
      <c r="N47" s="31"/>
      <c r="O47" s="31"/>
      <c r="P47" s="31"/>
      <c r="Q47" s="31"/>
      <c r="R47" s="30"/>
      <c r="S47" s="30"/>
      <c r="T47" s="30"/>
      <c r="U47" s="31"/>
      <c r="V47" s="31"/>
      <c r="W47" s="35"/>
      <c r="X47" s="35"/>
      <c r="Y47" s="35"/>
      <c r="Z47" s="34"/>
      <c r="AA47" s="34"/>
      <c r="AB47" s="34"/>
    </row>
    <row r="48" spans="1:28" ht="20.100000000000001" customHeight="1">
      <c r="A48" s="39">
        <f>eSPAR!A47</f>
        <v>0</v>
      </c>
      <c r="B48" s="40">
        <f>eSPAR!B47</f>
        <v>0</v>
      </c>
      <c r="C48" s="31"/>
      <c r="D48" s="31"/>
      <c r="E48" s="31"/>
      <c r="F48" s="31"/>
      <c r="G48" s="30"/>
      <c r="H48" s="30"/>
      <c r="I48" s="30"/>
      <c r="J48" s="30"/>
      <c r="K48" s="30"/>
      <c r="L48" s="30"/>
      <c r="M48" s="31"/>
      <c r="N48" s="31"/>
      <c r="O48" s="31"/>
      <c r="P48" s="31"/>
      <c r="Q48" s="31"/>
      <c r="R48" s="30"/>
      <c r="S48" s="30"/>
      <c r="T48" s="30"/>
      <c r="U48" s="31"/>
      <c r="V48" s="31"/>
      <c r="W48" s="35"/>
      <c r="X48" s="35"/>
      <c r="Y48" s="35"/>
      <c r="Z48" s="34"/>
      <c r="AA48" s="34"/>
      <c r="AB48" s="34"/>
    </row>
    <row r="49" spans="1:28" ht="20.100000000000001" customHeight="1">
      <c r="A49" s="39">
        <f>eSPAR!A48</f>
        <v>0</v>
      </c>
      <c r="B49" s="40">
        <f>eSPAR!B48</f>
        <v>0</v>
      </c>
      <c r="C49" s="31"/>
      <c r="D49" s="31"/>
      <c r="E49" s="31"/>
      <c r="F49" s="31"/>
      <c r="G49" s="30"/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0"/>
      <c r="S49" s="30"/>
      <c r="T49" s="30"/>
      <c r="U49" s="31"/>
      <c r="V49" s="31"/>
      <c r="W49" s="35"/>
      <c r="X49" s="35"/>
      <c r="Y49" s="35"/>
      <c r="Z49" s="34"/>
      <c r="AA49" s="34"/>
      <c r="AB49" s="34"/>
    </row>
    <row r="50" spans="1:28" ht="20.100000000000001" customHeight="1">
      <c r="A50" s="39">
        <f>eSPAR!A49</f>
        <v>0</v>
      </c>
      <c r="B50" s="40">
        <f>eSPAR!B49</f>
        <v>0</v>
      </c>
      <c r="C50" s="31"/>
      <c r="D50" s="31"/>
      <c r="E50" s="31"/>
      <c r="F50" s="31"/>
      <c r="G50" s="30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0"/>
      <c r="S50" s="30"/>
      <c r="T50" s="30"/>
      <c r="U50" s="31"/>
      <c r="V50" s="31"/>
      <c r="W50" s="35"/>
      <c r="X50" s="35"/>
      <c r="Y50" s="35"/>
      <c r="Z50" s="34"/>
      <c r="AA50" s="34"/>
      <c r="AB50" s="34"/>
    </row>
    <row r="51" spans="1:28" ht="20.100000000000001" customHeight="1">
      <c r="A51" s="39">
        <f>eSPAR!A50</f>
        <v>0</v>
      </c>
      <c r="B51" s="40">
        <f>eSPAR!B50</f>
        <v>0</v>
      </c>
      <c r="C51" s="31"/>
      <c r="D51" s="31"/>
      <c r="E51" s="31"/>
      <c r="F51" s="31"/>
      <c r="G51" s="30"/>
      <c r="H51" s="30"/>
      <c r="I51" s="30"/>
      <c r="J51" s="30"/>
      <c r="K51" s="30"/>
      <c r="L51" s="30"/>
      <c r="M51" s="31"/>
      <c r="N51" s="31"/>
      <c r="O51" s="31"/>
      <c r="P51" s="31"/>
      <c r="Q51" s="31"/>
      <c r="R51" s="30"/>
      <c r="S51" s="30"/>
      <c r="T51" s="30"/>
      <c r="U51" s="31"/>
      <c r="V51" s="31"/>
      <c r="W51" s="35"/>
      <c r="X51" s="35"/>
      <c r="Y51" s="35"/>
      <c r="Z51" s="34"/>
      <c r="AA51" s="34"/>
      <c r="AB51" s="34"/>
    </row>
    <row r="52" spans="1:28" ht="20.100000000000001" customHeight="1">
      <c r="A52" s="39">
        <f>eSPAR!A51</f>
        <v>0</v>
      </c>
      <c r="B52" s="40">
        <f>eSPAR!B51</f>
        <v>0</v>
      </c>
      <c r="C52" s="31"/>
      <c r="D52" s="31"/>
      <c r="E52" s="31"/>
      <c r="F52" s="31"/>
      <c r="G52" s="30"/>
      <c r="H52" s="30"/>
      <c r="I52" s="30"/>
      <c r="J52" s="30"/>
      <c r="K52" s="30"/>
      <c r="L52" s="30"/>
      <c r="M52" s="31"/>
      <c r="N52" s="31"/>
      <c r="O52" s="31"/>
      <c r="P52" s="31"/>
      <c r="Q52" s="31"/>
      <c r="R52" s="30"/>
      <c r="S52" s="30"/>
      <c r="T52" s="30"/>
      <c r="U52" s="31"/>
      <c r="V52" s="31"/>
      <c r="W52" s="35"/>
      <c r="X52" s="35"/>
      <c r="Y52" s="35"/>
      <c r="Z52" s="34"/>
      <c r="AA52" s="34"/>
      <c r="AB52" s="34"/>
    </row>
    <row r="53" spans="1:28" ht="20.100000000000001" customHeight="1">
      <c r="A53" s="39">
        <f>eSPAR!A52</f>
        <v>0</v>
      </c>
      <c r="B53" s="40">
        <f>eSPAR!B52</f>
        <v>0</v>
      </c>
      <c r="C53" s="31"/>
      <c r="D53" s="31"/>
      <c r="E53" s="31"/>
      <c r="F53" s="31"/>
      <c r="G53" s="30"/>
      <c r="H53" s="30"/>
      <c r="I53" s="30"/>
      <c r="J53" s="30"/>
      <c r="K53" s="30"/>
      <c r="L53" s="30"/>
      <c r="M53" s="31"/>
      <c r="N53" s="31"/>
      <c r="O53" s="31"/>
      <c r="P53" s="31"/>
      <c r="Q53" s="31"/>
      <c r="R53" s="30"/>
      <c r="S53" s="30"/>
      <c r="T53" s="30"/>
      <c r="U53" s="31"/>
      <c r="V53" s="31"/>
      <c r="W53" s="35"/>
      <c r="X53" s="35"/>
      <c r="Y53" s="35"/>
      <c r="Z53" s="34"/>
      <c r="AA53" s="34"/>
      <c r="AB53" s="34"/>
    </row>
    <row r="54" spans="1:28" ht="20.100000000000001" customHeight="1">
      <c r="A54" s="39">
        <f>eSPAR!A53</f>
        <v>0</v>
      </c>
      <c r="B54" s="40">
        <f>eSPAR!B53</f>
        <v>0</v>
      </c>
      <c r="C54" s="31"/>
      <c r="D54" s="31"/>
      <c r="E54" s="31"/>
      <c r="F54" s="31"/>
      <c r="G54" s="30"/>
      <c r="H54" s="30"/>
      <c r="I54" s="30"/>
      <c r="J54" s="30"/>
      <c r="K54" s="30"/>
      <c r="L54" s="30"/>
      <c r="M54" s="31"/>
      <c r="N54" s="31"/>
      <c r="O54" s="31"/>
      <c r="P54" s="31"/>
      <c r="Q54" s="31"/>
      <c r="R54" s="30"/>
      <c r="S54" s="30"/>
      <c r="T54" s="30"/>
      <c r="U54" s="31"/>
      <c r="V54" s="31"/>
      <c r="W54" s="35"/>
      <c r="X54" s="35"/>
      <c r="Y54" s="35"/>
      <c r="Z54" s="34"/>
      <c r="AA54" s="34"/>
      <c r="AB54" s="34"/>
    </row>
    <row r="55" spans="1:28" ht="20.100000000000001" customHeight="1">
      <c r="A55" s="39">
        <f>eSPAR!A54</f>
        <v>0</v>
      </c>
      <c r="B55" s="40">
        <f>eSPAR!B54</f>
        <v>0</v>
      </c>
      <c r="C55" s="31"/>
      <c r="D55" s="31"/>
      <c r="E55" s="31"/>
      <c r="F55" s="31"/>
      <c r="G55" s="30"/>
      <c r="H55" s="30"/>
      <c r="I55" s="30"/>
      <c r="J55" s="30"/>
      <c r="K55" s="30"/>
      <c r="L55" s="30"/>
      <c r="M55" s="31"/>
      <c r="N55" s="31"/>
      <c r="O55" s="31"/>
      <c r="P55" s="31"/>
      <c r="Q55" s="31"/>
      <c r="R55" s="30"/>
      <c r="S55" s="30"/>
      <c r="T55" s="30"/>
      <c r="U55" s="31"/>
      <c r="V55" s="31"/>
      <c r="W55" s="35"/>
      <c r="X55" s="35"/>
      <c r="Y55" s="35"/>
      <c r="Z55" s="34"/>
      <c r="AA55" s="34"/>
      <c r="AB55" s="34"/>
    </row>
    <row r="56" spans="1:28" ht="20.100000000000001" customHeight="1">
      <c r="A56" s="39">
        <f>eSPAR!A55</f>
        <v>0</v>
      </c>
      <c r="B56" s="40">
        <f>eSPAR!B55</f>
        <v>0</v>
      </c>
      <c r="C56" s="31"/>
      <c r="D56" s="31"/>
      <c r="E56" s="31"/>
      <c r="F56" s="31"/>
      <c r="G56" s="30"/>
      <c r="H56" s="30"/>
      <c r="I56" s="30"/>
      <c r="J56" s="30"/>
      <c r="K56" s="30"/>
      <c r="L56" s="30"/>
      <c r="M56" s="31"/>
      <c r="N56" s="31"/>
      <c r="O56" s="31"/>
      <c r="P56" s="31"/>
      <c r="Q56" s="31"/>
      <c r="R56" s="30"/>
      <c r="S56" s="30"/>
      <c r="T56" s="30"/>
      <c r="U56" s="31"/>
      <c r="V56" s="31"/>
      <c r="W56" s="35"/>
      <c r="X56" s="35"/>
      <c r="Y56" s="35"/>
      <c r="Z56" s="34"/>
      <c r="AA56" s="34"/>
      <c r="AB56" s="34"/>
    </row>
    <row r="57" spans="1:28" ht="20.100000000000001" customHeight="1">
      <c r="A57" s="39">
        <f>eSPAR!A56</f>
        <v>0</v>
      </c>
      <c r="B57" s="40">
        <f>eSPAR!B56</f>
        <v>0</v>
      </c>
      <c r="C57" s="31"/>
      <c r="D57" s="31"/>
      <c r="E57" s="31"/>
      <c r="F57" s="31"/>
      <c r="G57" s="30"/>
      <c r="H57" s="30"/>
      <c r="I57" s="30"/>
      <c r="J57" s="30"/>
      <c r="K57" s="30"/>
      <c r="L57" s="30"/>
      <c r="M57" s="31"/>
      <c r="N57" s="31"/>
      <c r="O57" s="31"/>
      <c r="P57" s="31"/>
      <c r="Q57" s="31"/>
      <c r="R57" s="30"/>
      <c r="S57" s="30"/>
      <c r="T57" s="30"/>
      <c r="U57" s="31"/>
      <c r="V57" s="31"/>
      <c r="W57" s="35"/>
      <c r="X57" s="35"/>
      <c r="Y57" s="35"/>
      <c r="Z57" s="34"/>
      <c r="AA57" s="34"/>
      <c r="AB57" s="34"/>
    </row>
    <row r="58" spans="1:28" ht="20.100000000000001" customHeight="1">
      <c r="A58" s="39">
        <f>eSPAR!A57</f>
        <v>0</v>
      </c>
      <c r="B58" s="40">
        <f>eSPAR!B57</f>
        <v>0</v>
      </c>
      <c r="C58" s="31"/>
      <c r="D58" s="31"/>
      <c r="E58" s="31"/>
      <c r="F58" s="31"/>
      <c r="G58" s="30"/>
      <c r="H58" s="30"/>
      <c r="I58" s="30"/>
      <c r="J58" s="30"/>
      <c r="K58" s="30"/>
      <c r="L58" s="30"/>
      <c r="M58" s="31"/>
      <c r="N58" s="31"/>
      <c r="O58" s="31"/>
      <c r="P58" s="31"/>
      <c r="Q58" s="31"/>
      <c r="R58" s="30"/>
      <c r="S58" s="30"/>
      <c r="T58" s="30"/>
      <c r="U58" s="31"/>
      <c r="V58" s="31"/>
      <c r="W58" s="35"/>
      <c r="X58" s="35"/>
      <c r="Y58" s="35"/>
      <c r="Z58" s="34"/>
      <c r="AA58" s="34"/>
      <c r="AB58" s="34"/>
    </row>
    <row r="59" spans="1:28" ht="20.100000000000001" customHeight="1">
      <c r="A59" s="39">
        <f>eSPAR!A58</f>
        <v>0</v>
      </c>
      <c r="B59" s="40">
        <f>eSPAR!B58</f>
        <v>0</v>
      </c>
      <c r="C59" s="31"/>
      <c r="D59" s="31"/>
      <c r="E59" s="31"/>
      <c r="F59" s="31"/>
      <c r="G59" s="30"/>
      <c r="H59" s="30"/>
      <c r="I59" s="30"/>
      <c r="J59" s="30"/>
      <c r="K59" s="30"/>
      <c r="L59" s="30"/>
      <c r="M59" s="31"/>
      <c r="N59" s="31"/>
      <c r="O59" s="31"/>
      <c r="P59" s="31"/>
      <c r="Q59" s="31"/>
      <c r="R59" s="30"/>
      <c r="S59" s="30"/>
      <c r="T59" s="30"/>
      <c r="U59" s="31"/>
      <c r="V59" s="31"/>
      <c r="W59" s="35"/>
      <c r="X59" s="35"/>
      <c r="Y59" s="35"/>
      <c r="Z59" s="34"/>
      <c r="AA59" s="34"/>
      <c r="AB59" s="34"/>
    </row>
    <row r="60" spans="1:28" ht="20.100000000000001" customHeight="1">
      <c r="A60" s="39">
        <f>eSPAR!A59</f>
        <v>0</v>
      </c>
      <c r="B60" s="40">
        <f>eSPAR!B59</f>
        <v>0</v>
      </c>
      <c r="C60" s="31"/>
      <c r="D60" s="31"/>
      <c r="E60" s="31"/>
      <c r="F60" s="31"/>
      <c r="G60" s="30"/>
      <c r="H60" s="30"/>
      <c r="I60" s="30"/>
      <c r="J60" s="30"/>
      <c r="K60" s="30"/>
      <c r="L60" s="30"/>
      <c r="M60" s="31"/>
      <c r="N60" s="31"/>
      <c r="O60" s="31"/>
      <c r="P60" s="31"/>
      <c r="Q60" s="31"/>
      <c r="R60" s="30"/>
      <c r="S60" s="30"/>
      <c r="T60" s="30"/>
      <c r="U60" s="31"/>
      <c r="V60" s="31"/>
      <c r="W60" s="35"/>
      <c r="X60" s="35"/>
      <c r="Y60" s="35"/>
      <c r="Z60" s="34"/>
      <c r="AA60" s="34"/>
      <c r="AB60" s="34"/>
    </row>
    <row r="61" spans="1:28" ht="20.100000000000001" customHeight="1">
      <c r="A61" s="39">
        <f>eSPAR!A60</f>
        <v>0</v>
      </c>
      <c r="B61" s="40">
        <f>eSPAR!B60</f>
        <v>0</v>
      </c>
      <c r="C61" s="31"/>
      <c r="D61" s="31"/>
      <c r="E61" s="31"/>
      <c r="F61" s="31"/>
      <c r="G61" s="30"/>
      <c r="H61" s="30"/>
      <c r="I61" s="30"/>
      <c r="J61" s="30"/>
      <c r="K61" s="30"/>
      <c r="L61" s="30"/>
      <c r="M61" s="31"/>
      <c r="N61" s="31"/>
      <c r="O61" s="31"/>
      <c r="P61" s="31"/>
      <c r="Q61" s="31"/>
      <c r="R61" s="30"/>
      <c r="S61" s="30"/>
      <c r="T61" s="30"/>
      <c r="U61" s="31"/>
      <c r="V61" s="31"/>
      <c r="W61" s="35"/>
      <c r="X61" s="35"/>
      <c r="Y61" s="35"/>
      <c r="Z61" s="34"/>
      <c r="AA61" s="34"/>
      <c r="AB61" s="34"/>
    </row>
    <row r="62" spans="1:28" ht="20.100000000000001" customHeight="1">
      <c r="A62" s="39">
        <f>eSPAR!A61</f>
        <v>0</v>
      </c>
      <c r="B62" s="40">
        <f>eSPAR!B61</f>
        <v>0</v>
      </c>
      <c r="C62" s="31"/>
      <c r="D62" s="31"/>
      <c r="E62" s="31"/>
      <c r="F62" s="31"/>
      <c r="G62" s="30"/>
      <c r="H62" s="30"/>
      <c r="I62" s="30"/>
      <c r="J62" s="30"/>
      <c r="K62" s="30"/>
      <c r="L62" s="30"/>
      <c r="M62" s="31"/>
      <c r="N62" s="31"/>
      <c r="O62" s="31"/>
      <c r="P62" s="31"/>
      <c r="Q62" s="31"/>
      <c r="R62" s="30"/>
      <c r="S62" s="30"/>
      <c r="T62" s="30"/>
      <c r="U62" s="31"/>
      <c r="V62" s="31"/>
      <c r="W62" s="35"/>
      <c r="X62" s="35"/>
      <c r="Y62" s="35"/>
      <c r="Z62" s="34"/>
      <c r="AA62" s="34"/>
      <c r="AB62" s="34"/>
    </row>
    <row r="63" spans="1:28" ht="20.100000000000001" customHeight="1">
      <c r="A63" s="39">
        <f>eSPAR!A62</f>
        <v>0</v>
      </c>
      <c r="B63" s="40">
        <f>eSPAR!B62</f>
        <v>0</v>
      </c>
      <c r="C63" s="31"/>
      <c r="D63" s="31"/>
      <c r="E63" s="31"/>
      <c r="F63" s="31"/>
      <c r="G63" s="30"/>
      <c r="H63" s="30"/>
      <c r="I63" s="30"/>
      <c r="J63" s="30"/>
      <c r="K63" s="30"/>
      <c r="L63" s="30"/>
      <c r="M63" s="31"/>
      <c r="N63" s="31"/>
      <c r="O63" s="31"/>
      <c r="P63" s="31"/>
      <c r="Q63" s="31"/>
      <c r="R63" s="30"/>
      <c r="S63" s="30"/>
      <c r="T63" s="30"/>
      <c r="U63" s="31"/>
      <c r="V63" s="31"/>
      <c r="W63" s="35"/>
      <c r="X63" s="35"/>
      <c r="Y63" s="35"/>
      <c r="Z63" s="34"/>
      <c r="AA63" s="34"/>
      <c r="AB63" s="34"/>
    </row>
    <row r="64" spans="1:28" ht="20.100000000000001" customHeight="1">
      <c r="A64" s="39">
        <f>eSPAR!A63</f>
        <v>0</v>
      </c>
      <c r="B64" s="40">
        <f>eSPAR!B63</f>
        <v>0</v>
      </c>
      <c r="C64" s="31"/>
      <c r="D64" s="31"/>
      <c r="E64" s="31"/>
      <c r="F64" s="31"/>
      <c r="G64" s="30"/>
      <c r="H64" s="30"/>
      <c r="I64" s="30"/>
      <c r="J64" s="30"/>
      <c r="K64" s="30"/>
      <c r="L64" s="30"/>
      <c r="M64" s="31"/>
      <c r="N64" s="31"/>
      <c r="O64" s="31"/>
      <c r="P64" s="31"/>
      <c r="Q64" s="31"/>
      <c r="R64" s="30"/>
      <c r="S64" s="30"/>
      <c r="T64" s="30"/>
      <c r="U64" s="31"/>
      <c r="V64" s="31"/>
      <c r="W64" s="35"/>
      <c r="X64" s="35"/>
      <c r="Y64" s="35"/>
      <c r="Z64" s="34"/>
      <c r="AA64" s="34"/>
      <c r="AB64" s="34"/>
    </row>
    <row r="65" spans="1:28" ht="20.100000000000001" customHeight="1">
      <c r="A65" s="39">
        <f>eSPAR!A64</f>
        <v>0</v>
      </c>
      <c r="B65" s="40">
        <f>eSPAR!B64</f>
        <v>0</v>
      </c>
      <c r="C65" s="31"/>
      <c r="D65" s="31"/>
      <c r="E65" s="31"/>
      <c r="F65" s="31"/>
      <c r="G65" s="30"/>
      <c r="H65" s="30"/>
      <c r="I65" s="30"/>
      <c r="J65" s="30"/>
      <c r="K65" s="30"/>
      <c r="L65" s="30"/>
      <c r="M65" s="31"/>
      <c r="N65" s="31"/>
      <c r="O65" s="31"/>
      <c r="P65" s="31"/>
      <c r="Q65" s="31"/>
      <c r="R65" s="30"/>
      <c r="S65" s="30"/>
      <c r="T65" s="30"/>
      <c r="U65" s="31"/>
      <c r="V65" s="31"/>
      <c r="W65" s="35"/>
      <c r="X65" s="35"/>
      <c r="Y65" s="35"/>
      <c r="Z65" s="34"/>
      <c r="AA65" s="34"/>
      <c r="AB65" s="34"/>
    </row>
    <row r="66" spans="1:28" ht="20.100000000000001" customHeight="1">
      <c r="A66" s="39">
        <f>eSPAR!A65</f>
        <v>0</v>
      </c>
      <c r="B66" s="40">
        <f>eSPAR!B65</f>
        <v>0</v>
      </c>
      <c r="C66" s="31"/>
      <c r="D66" s="31"/>
      <c r="E66" s="31"/>
      <c r="F66" s="31"/>
      <c r="G66" s="30"/>
      <c r="H66" s="30"/>
      <c r="I66" s="30"/>
      <c r="J66" s="30"/>
      <c r="K66" s="30"/>
      <c r="L66" s="30"/>
      <c r="M66" s="31"/>
      <c r="N66" s="31"/>
      <c r="O66" s="31"/>
      <c r="P66" s="31"/>
      <c r="Q66" s="31"/>
      <c r="R66" s="30"/>
      <c r="S66" s="30"/>
      <c r="T66" s="30"/>
      <c r="U66" s="31"/>
      <c r="V66" s="31"/>
      <c r="W66" s="35"/>
      <c r="X66" s="35"/>
      <c r="Y66" s="35"/>
      <c r="Z66" s="34"/>
      <c r="AA66" s="34"/>
      <c r="AB66" s="34"/>
    </row>
    <row r="67" spans="1:28" ht="20.100000000000001" customHeight="1">
      <c r="A67" s="39">
        <f>eSPAR!A66</f>
        <v>0</v>
      </c>
      <c r="B67" s="40">
        <f>eSPAR!B66</f>
        <v>0</v>
      </c>
      <c r="C67" s="31"/>
      <c r="D67" s="31"/>
      <c r="E67" s="31"/>
      <c r="F67" s="31"/>
      <c r="G67" s="30"/>
      <c r="H67" s="30"/>
      <c r="I67" s="30"/>
      <c r="J67" s="30"/>
      <c r="K67" s="30"/>
      <c r="L67" s="30"/>
      <c r="M67" s="31"/>
      <c r="N67" s="31"/>
      <c r="O67" s="31"/>
      <c r="P67" s="31"/>
      <c r="Q67" s="31"/>
      <c r="R67" s="30"/>
      <c r="S67" s="30"/>
      <c r="T67" s="30"/>
      <c r="U67" s="31"/>
      <c r="V67" s="31"/>
      <c r="W67" s="35"/>
      <c r="X67" s="35"/>
      <c r="Y67" s="35"/>
      <c r="Z67" s="34"/>
      <c r="AA67" s="34"/>
      <c r="AB67" s="34"/>
    </row>
    <row r="68" spans="1:28" ht="20.100000000000001" customHeight="1">
      <c r="A68" s="39">
        <f>eSPAR!A67</f>
        <v>0</v>
      </c>
      <c r="B68" s="40">
        <f>eSPAR!B67</f>
        <v>0</v>
      </c>
      <c r="C68" s="31"/>
      <c r="D68" s="31"/>
      <c r="E68" s="31"/>
      <c r="F68" s="31"/>
      <c r="G68" s="30"/>
      <c r="H68" s="30"/>
      <c r="I68" s="30"/>
      <c r="J68" s="30"/>
      <c r="K68" s="30"/>
      <c r="L68" s="30"/>
      <c r="M68" s="31"/>
      <c r="N68" s="31"/>
      <c r="O68" s="31"/>
      <c r="P68" s="31"/>
      <c r="Q68" s="31"/>
      <c r="R68" s="30"/>
      <c r="S68" s="30"/>
      <c r="T68" s="30"/>
      <c r="U68" s="31"/>
      <c r="V68" s="31"/>
      <c r="W68" s="35"/>
      <c r="X68" s="35"/>
      <c r="Y68" s="35"/>
      <c r="Z68" s="34"/>
      <c r="AA68" s="34"/>
      <c r="AB68" s="34"/>
    </row>
    <row r="69" spans="1:28" ht="20.100000000000001" customHeight="1">
      <c r="A69" s="39">
        <f>eSPAR!A68</f>
        <v>0</v>
      </c>
      <c r="B69" s="40">
        <f>eSPAR!B68</f>
        <v>0</v>
      </c>
      <c r="C69" s="31"/>
      <c r="D69" s="31"/>
      <c r="E69" s="31"/>
      <c r="F69" s="31"/>
      <c r="G69" s="30"/>
      <c r="H69" s="30"/>
      <c r="I69" s="30"/>
      <c r="J69" s="30"/>
      <c r="K69" s="30"/>
      <c r="L69" s="30"/>
      <c r="M69" s="31"/>
      <c r="N69" s="31"/>
      <c r="O69" s="31"/>
      <c r="P69" s="31"/>
      <c r="Q69" s="31"/>
      <c r="R69" s="30"/>
      <c r="S69" s="30"/>
      <c r="T69" s="30"/>
      <c r="U69" s="31"/>
      <c r="V69" s="31"/>
      <c r="W69" s="35"/>
      <c r="X69" s="35"/>
      <c r="Y69" s="35"/>
      <c r="Z69" s="34"/>
      <c r="AA69" s="34"/>
      <c r="AB69" s="34"/>
    </row>
    <row r="70" spans="1:28" ht="20.100000000000001" customHeight="1">
      <c r="A70" s="39">
        <f>eSPAR!A69</f>
        <v>0</v>
      </c>
      <c r="B70" s="40">
        <f>eSPAR!B69</f>
        <v>0</v>
      </c>
      <c r="C70" s="31"/>
      <c r="D70" s="31"/>
      <c r="E70" s="31"/>
      <c r="F70" s="31"/>
      <c r="G70" s="30"/>
      <c r="H70" s="30"/>
      <c r="I70" s="30"/>
      <c r="J70" s="30"/>
      <c r="K70" s="30"/>
      <c r="L70" s="30"/>
      <c r="M70" s="31"/>
      <c r="N70" s="31"/>
      <c r="O70" s="31"/>
      <c r="P70" s="31"/>
      <c r="Q70" s="31"/>
      <c r="R70" s="30"/>
      <c r="S70" s="30"/>
      <c r="T70" s="30"/>
      <c r="U70" s="31"/>
      <c r="V70" s="31"/>
      <c r="W70" s="35"/>
      <c r="X70" s="35"/>
      <c r="Y70" s="35"/>
      <c r="Z70" s="34"/>
      <c r="AA70" s="34"/>
      <c r="AB70" s="34"/>
    </row>
    <row r="71" spans="1:28" ht="20.100000000000001" customHeight="1">
      <c r="A71" s="39">
        <f>eSPAR!A70</f>
        <v>0</v>
      </c>
      <c r="B71" s="40">
        <f>eSPAR!B70</f>
        <v>0</v>
      </c>
      <c r="C71" s="31"/>
      <c r="D71" s="31"/>
      <c r="E71" s="31"/>
      <c r="F71" s="31"/>
      <c r="G71" s="30"/>
      <c r="H71" s="30"/>
      <c r="I71" s="30"/>
      <c r="J71" s="30"/>
      <c r="K71" s="30"/>
      <c r="L71" s="30"/>
      <c r="M71" s="31"/>
      <c r="N71" s="31"/>
      <c r="O71" s="31"/>
      <c r="P71" s="31"/>
      <c r="Q71" s="31"/>
      <c r="R71" s="30"/>
      <c r="S71" s="30"/>
      <c r="T71" s="30"/>
      <c r="U71" s="31"/>
      <c r="V71" s="31"/>
      <c r="W71" s="35"/>
      <c r="X71" s="35"/>
      <c r="Y71" s="35"/>
      <c r="Z71" s="34"/>
      <c r="AA71" s="34"/>
      <c r="AB71" s="34"/>
    </row>
    <row r="72" spans="1:28" ht="20.100000000000001" customHeight="1">
      <c r="A72" s="39">
        <f>eSPAR!A71</f>
        <v>0</v>
      </c>
      <c r="B72" s="40">
        <f>eSPAR!B71</f>
        <v>0</v>
      </c>
      <c r="C72" s="31"/>
      <c r="D72" s="31"/>
      <c r="E72" s="31"/>
      <c r="F72" s="31"/>
      <c r="G72" s="30"/>
      <c r="H72" s="30"/>
      <c r="I72" s="30"/>
      <c r="J72" s="30"/>
      <c r="K72" s="30"/>
      <c r="L72" s="30"/>
      <c r="M72" s="31"/>
      <c r="N72" s="31"/>
      <c r="O72" s="31"/>
      <c r="P72" s="31"/>
      <c r="Q72" s="31"/>
      <c r="R72" s="30"/>
      <c r="S72" s="30"/>
      <c r="T72" s="30"/>
      <c r="U72" s="31"/>
      <c r="V72" s="31"/>
      <c r="W72" s="35"/>
      <c r="X72" s="35"/>
      <c r="Y72" s="35"/>
      <c r="Z72" s="34"/>
      <c r="AA72" s="34"/>
      <c r="AB72" s="34"/>
    </row>
    <row r="73" spans="1:28" ht="20.100000000000001" customHeight="1">
      <c r="A73" s="39">
        <f>eSPAR!A72</f>
        <v>0</v>
      </c>
      <c r="B73" s="40">
        <f>eSPAR!B72</f>
        <v>0</v>
      </c>
      <c r="C73" s="31"/>
      <c r="D73" s="31"/>
      <c r="E73" s="31"/>
      <c r="F73" s="31"/>
      <c r="G73" s="30"/>
      <c r="H73" s="30"/>
      <c r="I73" s="30"/>
      <c r="J73" s="30"/>
      <c r="K73" s="30"/>
      <c r="L73" s="30"/>
      <c r="M73" s="31"/>
      <c r="N73" s="31"/>
      <c r="O73" s="31"/>
      <c r="P73" s="31"/>
      <c r="Q73" s="31"/>
      <c r="R73" s="30"/>
      <c r="S73" s="30"/>
      <c r="T73" s="30"/>
      <c r="U73" s="31"/>
      <c r="V73" s="31"/>
      <c r="W73" s="35"/>
      <c r="X73" s="35"/>
      <c r="Y73" s="35"/>
      <c r="Z73" s="34"/>
      <c r="AA73" s="34"/>
      <c r="AB73" s="34"/>
    </row>
    <row r="74" spans="1:28" ht="20.100000000000001" customHeight="1">
      <c r="A74" s="39">
        <f>eSPAR!A73</f>
        <v>0</v>
      </c>
      <c r="B74" s="40">
        <f>eSPAR!B73</f>
        <v>0</v>
      </c>
      <c r="C74" s="31"/>
      <c r="D74" s="31"/>
      <c r="E74" s="31"/>
      <c r="F74" s="31"/>
      <c r="G74" s="30"/>
      <c r="H74" s="30"/>
      <c r="I74" s="30"/>
      <c r="J74" s="30"/>
      <c r="K74" s="30"/>
      <c r="L74" s="30"/>
      <c r="M74" s="31"/>
      <c r="N74" s="31"/>
      <c r="O74" s="31"/>
      <c r="P74" s="31"/>
      <c r="Q74" s="31"/>
      <c r="R74" s="30"/>
      <c r="S74" s="30"/>
      <c r="T74" s="30"/>
      <c r="U74" s="31"/>
      <c r="V74" s="31"/>
      <c r="W74" s="35"/>
      <c r="X74" s="35"/>
      <c r="Y74" s="35"/>
      <c r="Z74" s="34"/>
      <c r="AA74" s="34"/>
      <c r="AB74" s="34"/>
    </row>
    <row r="75" spans="1:28" ht="20.100000000000001" customHeight="1">
      <c r="A75" s="39">
        <f>eSPAR!A74</f>
        <v>0</v>
      </c>
      <c r="B75" s="40">
        <f>eSPAR!B74</f>
        <v>0</v>
      </c>
      <c r="C75" s="31"/>
      <c r="D75" s="31"/>
      <c r="E75" s="31"/>
      <c r="F75" s="31"/>
      <c r="G75" s="30"/>
      <c r="H75" s="30"/>
      <c r="I75" s="30"/>
      <c r="J75" s="30"/>
      <c r="K75" s="30"/>
      <c r="L75" s="30"/>
      <c r="M75" s="31"/>
      <c r="N75" s="31"/>
      <c r="O75" s="31"/>
      <c r="P75" s="31"/>
      <c r="Q75" s="31"/>
      <c r="R75" s="30"/>
      <c r="S75" s="30"/>
      <c r="T75" s="30"/>
      <c r="U75" s="31"/>
      <c r="V75" s="31"/>
      <c r="W75" s="35"/>
      <c r="X75" s="35"/>
      <c r="Y75" s="35"/>
      <c r="Z75" s="34"/>
      <c r="AA75" s="34"/>
      <c r="AB75" s="34"/>
    </row>
    <row r="76" spans="1:28" ht="20.100000000000001" customHeight="1">
      <c r="A76" s="39">
        <f>eSPAR!A75</f>
        <v>0</v>
      </c>
      <c r="B76" s="40">
        <f>eSPAR!B75</f>
        <v>0</v>
      </c>
      <c r="C76" s="31"/>
      <c r="D76" s="31"/>
      <c r="E76" s="31"/>
      <c r="F76" s="31"/>
      <c r="G76" s="30"/>
      <c r="H76" s="30"/>
      <c r="I76" s="30"/>
      <c r="J76" s="30"/>
      <c r="K76" s="30"/>
      <c r="L76" s="30"/>
      <c r="M76" s="31"/>
      <c r="N76" s="31"/>
      <c r="O76" s="31"/>
      <c r="P76" s="31"/>
      <c r="Q76" s="31"/>
      <c r="R76" s="30"/>
      <c r="S76" s="30"/>
      <c r="T76" s="30"/>
      <c r="U76" s="31"/>
      <c r="V76" s="31"/>
      <c r="W76" s="35"/>
      <c r="X76" s="35"/>
      <c r="Y76" s="35"/>
      <c r="Z76" s="34"/>
      <c r="AA76" s="34"/>
      <c r="AB76" s="34"/>
    </row>
    <row r="77" spans="1:28" ht="20.100000000000001" customHeight="1">
      <c r="A77" s="39">
        <f>eSPAR!A76</f>
        <v>0</v>
      </c>
      <c r="B77" s="40">
        <f>eSPAR!B76</f>
        <v>0</v>
      </c>
      <c r="C77" s="31"/>
      <c r="D77" s="31"/>
      <c r="E77" s="31"/>
      <c r="F77" s="31"/>
      <c r="G77" s="30"/>
      <c r="H77" s="30"/>
      <c r="I77" s="30"/>
      <c r="J77" s="30"/>
      <c r="K77" s="30"/>
      <c r="L77" s="30"/>
      <c r="M77" s="31"/>
      <c r="N77" s="31"/>
      <c r="O77" s="31"/>
      <c r="P77" s="31"/>
      <c r="Q77" s="31"/>
      <c r="R77" s="30"/>
      <c r="S77" s="30"/>
      <c r="T77" s="30"/>
      <c r="U77" s="31"/>
      <c r="V77" s="31"/>
      <c r="W77" s="35"/>
      <c r="X77" s="35"/>
      <c r="Y77" s="35"/>
      <c r="Z77" s="34"/>
      <c r="AA77" s="34"/>
      <c r="AB77" s="34"/>
    </row>
    <row r="78" spans="1:28" ht="20.100000000000001" customHeight="1">
      <c r="A78" s="39">
        <f>eSPAR!A77</f>
        <v>0</v>
      </c>
      <c r="B78" s="40">
        <f>eSPAR!B77</f>
        <v>0</v>
      </c>
      <c r="C78" s="31"/>
      <c r="D78" s="31"/>
      <c r="E78" s="31"/>
      <c r="F78" s="31"/>
      <c r="G78" s="30"/>
      <c r="H78" s="30"/>
      <c r="I78" s="30"/>
      <c r="J78" s="30"/>
      <c r="K78" s="30"/>
      <c r="L78" s="30"/>
      <c r="M78" s="31"/>
      <c r="N78" s="31"/>
      <c r="O78" s="31"/>
      <c r="P78" s="31"/>
      <c r="Q78" s="31"/>
      <c r="R78" s="30"/>
      <c r="S78" s="30"/>
      <c r="T78" s="30"/>
      <c r="U78" s="31"/>
      <c r="V78" s="31"/>
      <c r="W78" s="35"/>
      <c r="X78" s="35"/>
      <c r="Y78" s="35"/>
      <c r="Z78" s="34"/>
      <c r="AA78" s="34"/>
      <c r="AB78" s="34"/>
    </row>
    <row r="79" spans="1:28" ht="20.100000000000001" customHeight="1">
      <c r="A79" s="39">
        <f>eSPAR!A78</f>
        <v>0</v>
      </c>
      <c r="B79" s="40">
        <f>eSPAR!B78</f>
        <v>0</v>
      </c>
      <c r="C79" s="31"/>
      <c r="D79" s="31"/>
      <c r="E79" s="31"/>
      <c r="F79" s="31"/>
      <c r="G79" s="30"/>
      <c r="H79" s="30"/>
      <c r="I79" s="30"/>
      <c r="J79" s="30"/>
      <c r="K79" s="30"/>
      <c r="L79" s="30"/>
      <c r="M79" s="31"/>
      <c r="N79" s="31"/>
      <c r="O79" s="31"/>
      <c r="P79" s="31"/>
      <c r="Q79" s="31"/>
      <c r="R79" s="30"/>
      <c r="S79" s="30"/>
      <c r="T79" s="30"/>
      <c r="U79" s="31"/>
      <c r="V79" s="31"/>
      <c r="W79" s="35"/>
      <c r="X79" s="35"/>
      <c r="Y79" s="35"/>
      <c r="Z79" s="34"/>
      <c r="AA79" s="34"/>
      <c r="AB79" s="34"/>
    </row>
    <row r="80" spans="1:28" ht="20.100000000000001" customHeight="1">
      <c r="A80" s="39">
        <f>eSPAR!A79</f>
        <v>0</v>
      </c>
      <c r="B80" s="40">
        <f>eSPAR!B79</f>
        <v>0</v>
      </c>
      <c r="C80" s="31"/>
      <c r="D80" s="31"/>
      <c r="E80" s="31"/>
      <c r="F80" s="31"/>
      <c r="G80" s="30"/>
      <c r="H80" s="30"/>
      <c r="I80" s="30"/>
      <c r="J80" s="30"/>
      <c r="K80" s="30"/>
      <c r="L80" s="30"/>
      <c r="M80" s="31"/>
      <c r="N80" s="31"/>
      <c r="O80" s="31"/>
      <c r="P80" s="31"/>
      <c r="Q80" s="31"/>
      <c r="R80" s="30"/>
      <c r="S80" s="30"/>
      <c r="T80" s="30"/>
      <c r="U80" s="31"/>
      <c r="V80" s="31"/>
      <c r="W80" s="35"/>
      <c r="X80" s="35"/>
      <c r="Y80" s="35"/>
      <c r="Z80" s="34"/>
      <c r="AA80" s="34"/>
      <c r="AB80" s="34"/>
    </row>
    <row r="81" spans="1:28" ht="20.100000000000001" customHeight="1">
      <c r="A81" s="39">
        <f>eSPAR!A80</f>
        <v>0</v>
      </c>
      <c r="B81" s="40">
        <f>eSPAR!B80</f>
        <v>0</v>
      </c>
      <c r="C81" s="31"/>
      <c r="D81" s="31"/>
      <c r="E81" s="31"/>
      <c r="F81" s="31"/>
      <c r="G81" s="30"/>
      <c r="H81" s="30"/>
      <c r="I81" s="30"/>
      <c r="J81" s="30"/>
      <c r="K81" s="30"/>
      <c r="L81" s="30"/>
      <c r="M81" s="31"/>
      <c r="N81" s="31"/>
      <c r="O81" s="31"/>
      <c r="P81" s="31"/>
      <c r="Q81" s="31"/>
      <c r="R81" s="30"/>
      <c r="S81" s="30"/>
      <c r="T81" s="30"/>
      <c r="U81" s="31"/>
      <c r="V81" s="31"/>
      <c r="W81" s="35"/>
      <c r="X81" s="35"/>
      <c r="Y81" s="35"/>
      <c r="Z81" s="34"/>
      <c r="AA81" s="34"/>
      <c r="AB81" s="34"/>
    </row>
    <row r="82" spans="1:28" ht="20.100000000000001" customHeight="1">
      <c r="A82" s="39">
        <f>eSPAR!A81</f>
        <v>0</v>
      </c>
      <c r="B82" s="40">
        <f>eSPAR!B81</f>
        <v>0</v>
      </c>
      <c r="C82" s="31"/>
      <c r="D82" s="31"/>
      <c r="E82" s="31"/>
      <c r="F82" s="31"/>
      <c r="G82" s="30"/>
      <c r="H82" s="30"/>
      <c r="I82" s="30"/>
      <c r="J82" s="30"/>
      <c r="K82" s="30"/>
      <c r="L82" s="30"/>
      <c r="M82" s="31"/>
      <c r="N82" s="31"/>
      <c r="O82" s="31"/>
      <c r="P82" s="31"/>
      <c r="Q82" s="31"/>
      <c r="R82" s="30"/>
      <c r="S82" s="30"/>
      <c r="T82" s="30"/>
      <c r="U82" s="31"/>
      <c r="V82" s="31"/>
      <c r="W82" s="35"/>
      <c r="X82" s="35"/>
      <c r="Y82" s="35"/>
      <c r="Z82" s="34"/>
      <c r="AA82" s="34"/>
      <c r="AB82" s="34"/>
    </row>
    <row r="83" spans="1:28" ht="20.100000000000001" customHeight="1">
      <c r="A83" s="39">
        <f>eSPAR!A82</f>
        <v>0</v>
      </c>
      <c r="B83" s="40">
        <f>eSPAR!B82</f>
        <v>0</v>
      </c>
      <c r="C83" s="31"/>
      <c r="D83" s="31"/>
      <c r="E83" s="31"/>
      <c r="F83" s="31"/>
      <c r="G83" s="30"/>
      <c r="H83" s="30"/>
      <c r="I83" s="30"/>
      <c r="J83" s="30"/>
      <c r="K83" s="30"/>
      <c r="L83" s="30"/>
      <c r="M83" s="31"/>
      <c r="N83" s="31"/>
      <c r="O83" s="31"/>
      <c r="P83" s="31"/>
      <c r="Q83" s="31"/>
      <c r="R83" s="30"/>
      <c r="S83" s="30"/>
      <c r="T83" s="30"/>
      <c r="U83" s="31"/>
      <c r="V83" s="31"/>
      <c r="W83" s="35"/>
      <c r="X83" s="35"/>
      <c r="Y83" s="35"/>
      <c r="Z83" s="34"/>
      <c r="AA83" s="34"/>
      <c r="AB83" s="34"/>
    </row>
    <row r="84" spans="1:28" ht="20.100000000000001" customHeight="1">
      <c r="A84" s="39">
        <f>eSPAR!A83</f>
        <v>0</v>
      </c>
      <c r="B84" s="40">
        <f>eSPAR!B83</f>
        <v>0</v>
      </c>
      <c r="C84" s="31"/>
      <c r="D84" s="31"/>
      <c r="E84" s="31"/>
      <c r="F84" s="31"/>
      <c r="G84" s="30"/>
      <c r="H84" s="30"/>
      <c r="I84" s="30"/>
      <c r="J84" s="30"/>
      <c r="K84" s="30"/>
      <c r="L84" s="30"/>
      <c r="M84" s="31"/>
      <c r="N84" s="31"/>
      <c r="O84" s="31"/>
      <c r="P84" s="31"/>
      <c r="Q84" s="31"/>
      <c r="R84" s="30"/>
      <c r="S84" s="30"/>
      <c r="T84" s="30"/>
      <c r="U84" s="31"/>
      <c r="V84" s="31"/>
      <c r="W84" s="35"/>
      <c r="X84" s="35"/>
      <c r="Y84" s="35"/>
      <c r="Z84" s="34"/>
      <c r="AA84" s="34"/>
      <c r="AB84" s="34"/>
    </row>
    <row r="85" spans="1:28" ht="20.100000000000001" customHeight="1">
      <c r="A85" s="39">
        <f>eSPAR!A84</f>
        <v>0</v>
      </c>
      <c r="B85" s="40">
        <f>eSPAR!B84</f>
        <v>0</v>
      </c>
      <c r="C85" s="31"/>
      <c r="D85" s="31"/>
      <c r="E85" s="31"/>
      <c r="F85" s="31"/>
      <c r="G85" s="30"/>
      <c r="H85" s="30"/>
      <c r="I85" s="30"/>
      <c r="J85" s="30"/>
      <c r="K85" s="30"/>
      <c r="L85" s="30"/>
      <c r="M85" s="31"/>
      <c r="N85" s="31"/>
      <c r="O85" s="31"/>
      <c r="P85" s="31"/>
      <c r="Q85" s="31"/>
      <c r="R85" s="30"/>
      <c r="S85" s="30"/>
      <c r="T85" s="30"/>
      <c r="U85" s="31"/>
      <c r="V85" s="31"/>
      <c r="W85" s="35"/>
      <c r="X85" s="35"/>
      <c r="Y85" s="35"/>
      <c r="Z85" s="34"/>
      <c r="AA85" s="34"/>
      <c r="AB85" s="34"/>
    </row>
    <row r="86" spans="1:28" ht="20.100000000000001" customHeight="1">
      <c r="A86" s="39">
        <f>eSPAR!A85</f>
        <v>0</v>
      </c>
      <c r="B86" s="40">
        <f>eSPAR!B85</f>
        <v>0</v>
      </c>
      <c r="C86" s="31"/>
      <c r="D86" s="31"/>
      <c r="E86" s="31"/>
      <c r="F86" s="31"/>
      <c r="G86" s="30"/>
      <c r="H86" s="30"/>
      <c r="I86" s="30"/>
      <c r="J86" s="30"/>
      <c r="K86" s="30"/>
      <c r="L86" s="30"/>
      <c r="M86" s="31"/>
      <c r="N86" s="31"/>
      <c r="O86" s="31"/>
      <c r="P86" s="31"/>
      <c r="Q86" s="31"/>
      <c r="R86" s="30"/>
      <c r="S86" s="30"/>
      <c r="T86" s="30"/>
      <c r="U86" s="31"/>
      <c r="V86" s="31"/>
      <c r="W86" s="35"/>
      <c r="X86" s="35"/>
      <c r="Y86" s="35"/>
      <c r="Z86" s="34"/>
      <c r="AA86" s="34"/>
      <c r="AB86" s="34"/>
    </row>
  </sheetData>
  <sheetProtection password="EC4E" sheet="1" objects="1" scenarios="1" selectLockedCells="1"/>
  <mergeCells count="24">
    <mergeCell ref="Q5:R5"/>
    <mergeCell ref="S5:T5"/>
    <mergeCell ref="U5:V5"/>
    <mergeCell ref="A1:L1"/>
    <mergeCell ref="A2:L2"/>
    <mergeCell ref="A3:B3"/>
    <mergeCell ref="C3:H3"/>
    <mergeCell ref="I3:L3"/>
    <mergeCell ref="W5:X5"/>
    <mergeCell ref="M3:T3"/>
    <mergeCell ref="U3:X4"/>
    <mergeCell ref="Y3:AB4"/>
    <mergeCell ref="A4:A6"/>
    <mergeCell ref="B4:B6"/>
    <mergeCell ref="C4:D5"/>
    <mergeCell ref="E4:F5"/>
    <mergeCell ref="G4:H5"/>
    <mergeCell ref="I4:J5"/>
    <mergeCell ref="K4:L5"/>
    <mergeCell ref="M4:T4"/>
    <mergeCell ref="Y5:Z5"/>
    <mergeCell ref="AA5:AB5"/>
    <mergeCell ref="M5:N5"/>
    <mergeCell ref="O5:P5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M43"/>
  <sheetViews>
    <sheetView showGridLines="0" workbookViewId="0">
      <selection activeCell="B9" sqref="B9"/>
    </sheetView>
  </sheetViews>
  <sheetFormatPr defaultRowHeight="12.75"/>
  <cols>
    <col min="1" max="1" width="31.28515625" style="1" customWidth="1"/>
    <col min="2" max="2" width="28.7109375" style="1" customWidth="1"/>
    <col min="3" max="3" width="4.140625" style="1" customWidth="1"/>
    <col min="4" max="4" width="7.85546875" style="1" customWidth="1"/>
    <col min="5" max="5" width="4" style="1" customWidth="1"/>
    <col min="6" max="6" width="8.5703125" style="1" customWidth="1"/>
    <col min="7" max="7" width="12.140625" style="1" customWidth="1"/>
    <col min="8" max="16384" width="9.140625" style="1"/>
  </cols>
  <sheetData>
    <row r="1" spans="1:13" ht="32.25" customHeight="1">
      <c r="A1" s="203" t="str">
        <f>'pRCF '!A1:G1</f>
        <v>ABC Public School</v>
      </c>
      <c r="B1" s="203"/>
      <c r="C1" s="203"/>
      <c r="D1" s="203"/>
      <c r="E1" s="203"/>
      <c r="F1" s="203"/>
      <c r="G1" s="203"/>
      <c r="H1" s="78"/>
      <c r="I1" s="78"/>
      <c r="J1" s="78"/>
      <c r="K1" s="78"/>
      <c r="L1" s="78"/>
      <c r="M1" s="78"/>
    </row>
    <row r="2" spans="1:13">
      <c r="A2" s="204" t="str">
        <f>'pRCF '!A2:G2</f>
        <v>Affiliated to CBSE, Affiliation No.  120120</v>
      </c>
      <c r="B2" s="204"/>
      <c r="C2" s="204"/>
      <c r="D2" s="204"/>
      <c r="E2" s="204"/>
      <c r="F2" s="204"/>
      <c r="G2" s="204"/>
      <c r="H2" s="44"/>
      <c r="I2" s="44"/>
      <c r="J2" s="44"/>
      <c r="K2" s="44"/>
      <c r="L2" s="44"/>
      <c r="M2" s="44"/>
    </row>
    <row r="3" spans="1:13">
      <c r="A3" s="205" t="str">
        <f>'pRCF '!A3:G3</f>
        <v>School Address1, City ABC, Delhi</v>
      </c>
      <c r="B3" s="205"/>
      <c r="C3" s="205"/>
      <c r="D3" s="205"/>
      <c r="E3" s="205"/>
      <c r="F3" s="205"/>
      <c r="G3" s="205"/>
      <c r="H3" s="79"/>
      <c r="I3" s="79"/>
      <c r="J3" s="79"/>
      <c r="K3" s="79"/>
      <c r="L3" s="79"/>
      <c r="M3" s="79"/>
    </row>
    <row r="4" spans="1:13">
      <c r="A4" s="206" t="str">
        <f>'pRCF '!A4:G4</f>
        <v>Tel. No. 011-2222222, Email : schoolname@gmail.com</v>
      </c>
      <c r="B4" s="206"/>
      <c r="C4" s="206"/>
      <c r="D4" s="206"/>
      <c r="E4" s="206"/>
      <c r="F4" s="206"/>
      <c r="G4" s="206"/>
      <c r="H4" s="80"/>
      <c r="I4" s="80"/>
      <c r="J4" s="80"/>
      <c r="K4" s="80"/>
      <c r="L4" s="80"/>
      <c r="M4" s="80"/>
    </row>
    <row r="5" spans="1:13">
      <c r="A5" s="207"/>
      <c r="B5" s="207"/>
      <c r="C5" s="207"/>
      <c r="D5" s="207"/>
      <c r="E5" s="207"/>
      <c r="F5" s="207"/>
      <c r="G5" s="207"/>
      <c r="H5" s="80"/>
      <c r="I5" s="80"/>
      <c r="J5" s="80"/>
      <c r="K5" s="80"/>
      <c r="L5" s="80"/>
      <c r="M5" s="80"/>
    </row>
    <row r="6" spans="1:13" ht="15.75" customHeight="1">
      <c r="A6" s="167" t="s">
        <v>289</v>
      </c>
      <c r="B6" s="167"/>
      <c r="C6" s="167"/>
      <c r="D6" s="167"/>
      <c r="E6" s="167"/>
      <c r="F6" s="167"/>
      <c r="G6" s="167"/>
    </row>
    <row r="7" spans="1:13" ht="16.5" customHeight="1">
      <c r="A7" s="166"/>
      <c r="B7" s="166"/>
      <c r="C7" s="166"/>
      <c r="D7" s="166"/>
      <c r="E7" s="166"/>
      <c r="F7" s="166"/>
      <c r="G7" s="166"/>
      <c r="K7" s="89"/>
    </row>
    <row r="8" spans="1:13" ht="17.100000000000001" customHeight="1">
      <c r="A8" s="25" t="s">
        <v>70</v>
      </c>
      <c r="B8" s="54">
        <f>'pRCF '!B8</f>
        <v>0</v>
      </c>
      <c r="C8" s="75"/>
      <c r="D8" s="75"/>
      <c r="E8" s="75"/>
      <c r="F8" s="75"/>
      <c r="G8" s="3"/>
      <c r="J8" s="89"/>
    </row>
    <row r="9" spans="1:13" ht="17.100000000000001" customHeight="1">
      <c r="A9" s="25" t="s">
        <v>44</v>
      </c>
      <c r="B9" s="113">
        <v>1</v>
      </c>
      <c r="C9" s="75"/>
      <c r="D9" s="25" t="s">
        <v>295</v>
      </c>
      <c r="E9" s="164">
        <f>'pRCF '!E9</f>
        <v>0</v>
      </c>
      <c r="F9" s="164"/>
      <c r="G9" s="73"/>
    </row>
    <row r="10" spans="1:13" ht="17.100000000000001" customHeight="1">
      <c r="A10" s="74" t="s">
        <v>296</v>
      </c>
      <c r="B10" s="54">
        <f>'pRCF '!B10</f>
        <v>0</v>
      </c>
      <c r="C10" s="75"/>
      <c r="D10" s="75"/>
      <c r="E10" s="75"/>
      <c r="F10" s="75"/>
      <c r="G10" s="75"/>
    </row>
    <row r="11" spans="1:13" ht="17.100000000000001" customHeight="1">
      <c r="A11" s="25" t="s">
        <v>55</v>
      </c>
      <c r="B11" s="54">
        <f>'pRCF '!B11</f>
        <v>0</v>
      </c>
      <c r="C11" s="75"/>
      <c r="D11" s="75"/>
      <c r="E11" s="75"/>
      <c r="F11" s="75"/>
      <c r="G11" s="3"/>
    </row>
    <row r="12" spans="1:13" ht="17.100000000000001" customHeight="1">
      <c r="A12" s="25" t="s">
        <v>71</v>
      </c>
      <c r="B12" s="54">
        <f>'pRCF '!B12</f>
        <v>0</v>
      </c>
      <c r="C12" s="75"/>
      <c r="D12" s="75"/>
      <c r="E12" s="75"/>
      <c r="F12" s="75"/>
      <c r="G12" s="3"/>
    </row>
    <row r="13" spans="1:13" ht="17.100000000000001" customHeight="1">
      <c r="A13" s="25" t="s">
        <v>72</v>
      </c>
      <c r="B13" s="54">
        <f>'pRCF '!B13</f>
        <v>0</v>
      </c>
      <c r="C13" s="75"/>
      <c r="D13" s="75"/>
      <c r="E13" s="75"/>
      <c r="F13" s="75"/>
      <c r="G13" s="3"/>
    </row>
    <row r="14" spans="1:13">
      <c r="A14" s="166"/>
      <c r="B14" s="166"/>
      <c r="C14" s="166"/>
      <c r="D14" s="166"/>
      <c r="E14" s="166"/>
      <c r="F14" s="166"/>
      <c r="G14" s="166"/>
    </row>
    <row r="15" spans="1:13">
      <c r="A15" s="162" t="s">
        <v>305</v>
      </c>
      <c r="B15" s="162"/>
      <c r="C15" s="162"/>
      <c r="D15" s="162"/>
      <c r="E15" s="162"/>
      <c r="F15" s="162"/>
      <c r="G15" s="162"/>
    </row>
    <row r="16" spans="1:13" ht="15" customHeight="1">
      <c r="A16" s="45" t="s">
        <v>297</v>
      </c>
      <c r="B16" s="168" t="s">
        <v>298</v>
      </c>
      <c r="C16" s="168"/>
      <c r="D16" s="168"/>
      <c r="E16" s="168"/>
      <c r="F16" s="45" t="s">
        <v>1</v>
      </c>
      <c r="G16" s="83" t="s">
        <v>299</v>
      </c>
    </row>
    <row r="17" spans="1:7" ht="24" customHeight="1">
      <c r="A17" s="81" t="s">
        <v>77</v>
      </c>
      <c r="B17" s="159" t="str">
        <f>'pRCF '!B17</f>
        <v xml:space="preserve">Student demonstrates the ability to Be original, flexible and imaginative </v>
      </c>
      <c r="C17" s="160"/>
      <c r="D17" s="160"/>
      <c r="E17" s="161"/>
      <c r="F17" s="112" t="str">
        <f>'pRCF '!F17</f>
        <v>A</v>
      </c>
      <c r="G17" s="76">
        <f>'pRCF '!G17</f>
        <v>5</v>
      </c>
    </row>
    <row r="18" spans="1:7" ht="24" customHeight="1">
      <c r="A18" s="81" t="s">
        <v>306</v>
      </c>
      <c r="B18" s="159" t="e">
        <f>'pRCF '!B18</f>
        <v>#N/A</v>
      </c>
      <c r="C18" s="160"/>
      <c r="D18" s="160"/>
      <c r="E18" s="161"/>
      <c r="F18" s="112">
        <f>'pRCF '!F18</f>
        <v>0</v>
      </c>
      <c r="G18" s="76" t="e">
        <f>'pRCF '!G18</f>
        <v>#N/A</v>
      </c>
    </row>
    <row r="19" spans="1:7" ht="24" customHeight="1">
      <c r="A19" s="81" t="s">
        <v>307</v>
      </c>
      <c r="B19" s="159" t="e">
        <f>'pRCF '!B19</f>
        <v>#N/A</v>
      </c>
      <c r="C19" s="160"/>
      <c r="D19" s="160"/>
      <c r="E19" s="161"/>
      <c r="F19" s="112">
        <f>'pRCF '!F19</f>
        <v>0</v>
      </c>
      <c r="G19" s="76" t="e">
        <f>'pRCF '!G19</f>
        <v>#N/A</v>
      </c>
    </row>
    <row r="20" spans="1:7" ht="21.75" customHeight="1">
      <c r="A20" s="162" t="s">
        <v>32</v>
      </c>
      <c r="B20" s="162"/>
      <c r="C20" s="162"/>
      <c r="D20" s="162"/>
      <c r="E20" s="162"/>
      <c r="F20" s="162"/>
      <c r="G20" s="162"/>
    </row>
    <row r="21" spans="1:7" ht="15" customHeight="1">
      <c r="A21" s="45" t="s">
        <v>124</v>
      </c>
      <c r="B21" s="168" t="s">
        <v>298</v>
      </c>
      <c r="C21" s="168"/>
      <c r="D21" s="168"/>
      <c r="E21" s="168"/>
      <c r="F21" s="45" t="s">
        <v>1</v>
      </c>
      <c r="G21" s="83" t="s">
        <v>299</v>
      </c>
    </row>
    <row r="22" spans="1:7" ht="24" customHeight="1">
      <c r="A22" s="81" t="s">
        <v>124</v>
      </c>
      <c r="B22" s="159" t="e">
        <f>'pRCF '!B22</f>
        <v>#N/A</v>
      </c>
      <c r="C22" s="160"/>
      <c r="D22" s="160"/>
      <c r="E22" s="161"/>
      <c r="F22" s="112">
        <f>'pRCF '!F22</f>
        <v>0</v>
      </c>
      <c r="G22" s="76" t="e">
        <f>'pRCF '!G22</f>
        <v>#N/A</v>
      </c>
    </row>
    <row r="23" spans="1:7" ht="21" customHeight="1">
      <c r="A23" s="162" t="s">
        <v>33</v>
      </c>
      <c r="B23" s="162"/>
      <c r="C23" s="162"/>
      <c r="D23" s="162"/>
      <c r="E23" s="162"/>
      <c r="F23" s="162"/>
      <c r="G23" s="162"/>
    </row>
    <row r="24" spans="1:7" ht="15" customHeight="1">
      <c r="A24" s="76"/>
      <c r="B24" s="168" t="s">
        <v>298</v>
      </c>
      <c r="C24" s="168"/>
      <c r="D24" s="168"/>
      <c r="E24" s="168"/>
      <c r="F24" s="45" t="s">
        <v>1</v>
      </c>
      <c r="G24" s="83" t="s">
        <v>299</v>
      </c>
    </row>
    <row r="25" spans="1:7" ht="24" customHeight="1">
      <c r="A25" s="81" t="s">
        <v>308</v>
      </c>
      <c r="B25" s="159" t="e">
        <f>'pRCF '!B25</f>
        <v>#N/A</v>
      </c>
      <c r="C25" s="160"/>
      <c r="D25" s="160"/>
      <c r="E25" s="161"/>
      <c r="F25" s="112">
        <f>'pRCF '!F25</f>
        <v>0</v>
      </c>
      <c r="G25" s="76" t="e">
        <f>'pRCF '!G25</f>
        <v>#N/A</v>
      </c>
    </row>
    <row r="26" spans="1:7" ht="21" customHeight="1">
      <c r="A26" s="162" t="s">
        <v>300</v>
      </c>
      <c r="B26" s="162"/>
      <c r="C26" s="162"/>
      <c r="D26" s="162"/>
      <c r="E26" s="162"/>
      <c r="F26" s="162"/>
      <c r="G26" s="162"/>
    </row>
    <row r="27" spans="1:7" ht="15" customHeight="1">
      <c r="A27" s="45" t="s">
        <v>301</v>
      </c>
      <c r="B27" s="168" t="s">
        <v>298</v>
      </c>
      <c r="C27" s="168"/>
      <c r="D27" s="168"/>
      <c r="E27" s="168"/>
      <c r="F27" s="45" t="s">
        <v>1</v>
      </c>
      <c r="G27" s="83" t="s">
        <v>299</v>
      </c>
    </row>
    <row r="28" spans="1:7" ht="24" customHeight="1">
      <c r="A28" s="81" t="s">
        <v>46</v>
      </c>
      <c r="B28" s="159" t="e">
        <f>'pRCF '!B28</f>
        <v>#N/A</v>
      </c>
      <c r="C28" s="160"/>
      <c r="D28" s="160"/>
      <c r="E28" s="161"/>
      <c r="F28" s="112">
        <f>'pRCF '!F28</f>
        <v>0</v>
      </c>
      <c r="G28" s="76" t="e">
        <f>'pRCF '!G28</f>
        <v>#N/A</v>
      </c>
    </row>
    <row r="29" spans="1:7" ht="24" customHeight="1">
      <c r="A29" s="81" t="s">
        <v>309</v>
      </c>
      <c r="B29" s="159" t="e">
        <f>'pRCF '!B29</f>
        <v>#N/A</v>
      </c>
      <c r="C29" s="160"/>
      <c r="D29" s="160"/>
      <c r="E29" s="161"/>
      <c r="F29" s="112">
        <f>'pRCF '!F29</f>
        <v>0</v>
      </c>
      <c r="G29" s="76" t="e">
        <f>'pRCF '!G29</f>
        <v>#N/A</v>
      </c>
    </row>
    <row r="30" spans="1:7" ht="24" customHeight="1">
      <c r="A30" s="81" t="s">
        <v>310</v>
      </c>
      <c r="B30" s="159" t="e">
        <f>'pRCF '!B30</f>
        <v>#N/A</v>
      </c>
      <c r="C30" s="160"/>
      <c r="D30" s="160"/>
      <c r="E30" s="161"/>
      <c r="F30" s="112">
        <f>'pRCF '!F30</f>
        <v>0</v>
      </c>
      <c r="G30" s="76" t="e">
        <f>'pRCF '!G30</f>
        <v>#N/A</v>
      </c>
    </row>
    <row r="31" spans="1:7" ht="24" customHeight="1">
      <c r="A31" s="81" t="s">
        <v>311</v>
      </c>
      <c r="B31" s="159" t="e">
        <f>'pRCF '!B31</f>
        <v>#N/A</v>
      </c>
      <c r="C31" s="160"/>
      <c r="D31" s="160"/>
      <c r="E31" s="161"/>
      <c r="F31" s="112">
        <f>'pRCF '!F31</f>
        <v>0</v>
      </c>
      <c r="G31" s="76" t="e">
        <f>'pRCF '!G31</f>
        <v>#N/A</v>
      </c>
    </row>
    <row r="32" spans="1:7" ht="20.25" customHeight="1">
      <c r="A32" s="162" t="s">
        <v>302</v>
      </c>
      <c r="B32" s="162"/>
      <c r="C32" s="162"/>
      <c r="D32" s="162"/>
      <c r="E32" s="162"/>
      <c r="F32" s="162"/>
      <c r="G32" s="162"/>
    </row>
    <row r="33" spans="1:7" ht="15" customHeight="1">
      <c r="A33" s="45" t="s">
        <v>303</v>
      </c>
      <c r="B33" s="168" t="s">
        <v>298</v>
      </c>
      <c r="C33" s="168"/>
      <c r="D33" s="168"/>
      <c r="E33" s="168"/>
      <c r="F33" s="45" t="s">
        <v>1</v>
      </c>
      <c r="G33" s="83" t="s">
        <v>299</v>
      </c>
    </row>
    <row r="34" spans="1:7" ht="27.75" customHeight="1">
      <c r="A34" s="85" t="str">
        <f>'pRCF '!A34</f>
        <v>Literary &amp; Creative Skill</v>
      </c>
      <c r="B34" s="159" t="e">
        <f>'pRCF '!B34</f>
        <v>#N/A</v>
      </c>
      <c r="C34" s="160"/>
      <c r="D34" s="160"/>
      <c r="E34" s="161"/>
      <c r="F34" s="112">
        <f>'pRCF '!F34</f>
        <v>0</v>
      </c>
      <c r="G34" s="76" t="e">
        <f>'pRCF '!G34</f>
        <v>#N/A</v>
      </c>
    </row>
    <row r="35" spans="1:7" ht="27" customHeight="1">
      <c r="A35" s="85" t="str">
        <f>'pRCF '!A35</f>
        <v>Scientific Skill</v>
      </c>
      <c r="B35" s="159" t="e">
        <f>'pRCF '!B35</f>
        <v>#N/A</v>
      </c>
      <c r="C35" s="160"/>
      <c r="D35" s="160"/>
      <c r="E35" s="161"/>
      <c r="F35" s="112">
        <f>'pRCF '!F35</f>
        <v>0</v>
      </c>
      <c r="G35" s="76" t="e">
        <f>'pRCF '!G35</f>
        <v>#N/A</v>
      </c>
    </row>
    <row r="36" spans="1:7" ht="19.5" customHeight="1">
      <c r="A36" s="162" t="s">
        <v>304</v>
      </c>
      <c r="B36" s="162"/>
      <c r="C36" s="162"/>
      <c r="D36" s="162"/>
      <c r="E36" s="162"/>
      <c r="F36" s="162"/>
      <c r="G36" s="162"/>
    </row>
    <row r="37" spans="1:7" ht="15" customHeight="1">
      <c r="A37" s="45" t="s">
        <v>303</v>
      </c>
      <c r="B37" s="168" t="s">
        <v>298</v>
      </c>
      <c r="C37" s="168"/>
      <c r="D37" s="168"/>
      <c r="E37" s="168"/>
      <c r="F37" s="45" t="s">
        <v>1</v>
      </c>
      <c r="G37" s="83" t="s">
        <v>299</v>
      </c>
    </row>
    <row r="38" spans="1:7" ht="24" customHeight="1">
      <c r="A38" s="85" t="str">
        <f>'pRCF '!A38</f>
        <v>Sports/ Indigenous Sports</v>
      </c>
      <c r="B38" s="159" t="e">
        <f>'pRCF '!B38</f>
        <v>#N/A</v>
      </c>
      <c r="C38" s="160"/>
      <c r="D38" s="160"/>
      <c r="E38" s="161"/>
      <c r="F38" s="112">
        <f>'pRCF '!F38</f>
        <v>0</v>
      </c>
      <c r="G38" s="76" t="e">
        <f>'pRCF '!G38</f>
        <v>#N/A</v>
      </c>
    </row>
    <row r="39" spans="1:7" ht="24" customHeight="1">
      <c r="A39" s="84" t="str">
        <f>'pRCF '!A39</f>
        <v>Yoga</v>
      </c>
      <c r="B39" s="159" t="e">
        <f>'pRCF '!B39</f>
        <v>#N/A</v>
      </c>
      <c r="C39" s="160"/>
      <c r="D39" s="160"/>
      <c r="E39" s="161"/>
      <c r="F39" s="112">
        <f>'pRCF '!F39</f>
        <v>0</v>
      </c>
      <c r="G39" s="76" t="e">
        <f>'pRCF '!G39</f>
        <v>#N/A</v>
      </c>
    </row>
    <row r="40" spans="1:7">
      <c r="A40" s="77"/>
      <c r="B40" s="77"/>
      <c r="C40" s="77"/>
      <c r="D40" s="77"/>
      <c r="E40" s="77"/>
      <c r="F40" s="77"/>
      <c r="G40" s="77"/>
    </row>
    <row r="41" spans="1:7" ht="15.75">
      <c r="G41" s="82" t="e">
        <f>'pRCF '!G41</f>
        <v>#N/A</v>
      </c>
    </row>
    <row r="42" spans="1:7" ht="33.75" customHeight="1">
      <c r="A42" s="170"/>
      <c r="B42" s="170"/>
      <c r="C42" s="170"/>
      <c r="D42" s="3"/>
      <c r="E42" s="169"/>
      <c r="F42" s="169"/>
      <c r="G42" s="169"/>
    </row>
    <row r="43" spans="1:7">
      <c r="A43" s="166"/>
      <c r="B43" s="166"/>
      <c r="E43" s="166"/>
      <c r="F43" s="166"/>
      <c r="G43" s="166"/>
    </row>
  </sheetData>
  <sheetProtection password="EC4E" sheet="1" scenarios="1" selectLockedCells="1"/>
  <mergeCells count="37">
    <mergeCell ref="A43:B43"/>
    <mergeCell ref="E43:G43"/>
    <mergeCell ref="B34:E34"/>
    <mergeCell ref="E42:G42"/>
    <mergeCell ref="A42:C42"/>
    <mergeCell ref="A36:G36"/>
    <mergeCell ref="B37:E37"/>
    <mergeCell ref="B38:E38"/>
    <mergeCell ref="B39:E39"/>
    <mergeCell ref="B35:E35"/>
    <mergeCell ref="B33:E33"/>
    <mergeCell ref="A15:G15"/>
    <mergeCell ref="B28:E28"/>
    <mergeCell ref="B29:E29"/>
    <mergeCell ref="B30:E30"/>
    <mergeCell ref="B31:E31"/>
    <mergeCell ref="A20:G20"/>
    <mergeCell ref="A26:G26"/>
    <mergeCell ref="B16:E16"/>
    <mergeCell ref="B21:E21"/>
    <mergeCell ref="B27:E27"/>
    <mergeCell ref="B24:E24"/>
    <mergeCell ref="B25:E25"/>
    <mergeCell ref="B17:E17"/>
    <mergeCell ref="B18:E18"/>
    <mergeCell ref="B19:E19"/>
    <mergeCell ref="B22:E22"/>
    <mergeCell ref="A32:G32"/>
    <mergeCell ref="A1:G1"/>
    <mergeCell ref="A3:G3"/>
    <mergeCell ref="E9:F9"/>
    <mergeCell ref="A4:G4"/>
    <mergeCell ref="A14:G14"/>
    <mergeCell ref="A2:G2"/>
    <mergeCell ref="A6:G6"/>
    <mergeCell ref="A7:G7"/>
    <mergeCell ref="A23:G23"/>
  </mergeCells>
  <phoneticPr fontId="3" type="noConversion"/>
  <pageMargins left="0.41" right="0.36" top="0.41" bottom="0.43" header="0.28000000000000003" footer="0.3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3"/>
  </sheetPr>
  <dimension ref="B1:I22"/>
  <sheetViews>
    <sheetView showGridLines="0" tabSelected="1" workbookViewId="0"/>
  </sheetViews>
  <sheetFormatPr defaultRowHeight="35.1" customHeight="1"/>
  <cols>
    <col min="1" max="1" width="9.140625" style="1"/>
    <col min="2" max="2" width="5.85546875" style="1" customWidth="1"/>
    <col min="3" max="3" width="15.85546875" style="1" customWidth="1"/>
    <col min="4" max="4" width="16.28515625" style="1" customWidth="1"/>
    <col min="5" max="5" width="10.28515625" style="1" customWidth="1"/>
    <col min="6" max="6" width="30.7109375" style="1" customWidth="1"/>
    <col min="7" max="7" width="7.85546875" style="1" customWidth="1"/>
    <col min="8" max="8" width="16.140625" style="1" customWidth="1"/>
    <col min="9" max="9" width="15" style="1" customWidth="1"/>
    <col min="10" max="16384" width="9.140625" style="1"/>
  </cols>
  <sheetData>
    <row r="1" spans="2:9" ht="29.25" customHeight="1">
      <c r="C1" s="173" t="str">
        <f>Internal!C25</f>
        <v>ABC Public School</v>
      </c>
      <c r="D1" s="173"/>
      <c r="E1" s="173"/>
      <c r="F1" s="173"/>
      <c r="G1" s="173"/>
      <c r="H1" s="173"/>
      <c r="I1" s="173"/>
    </row>
    <row r="2" spans="2:9" ht="18.75" customHeight="1">
      <c r="C2" s="177" t="str">
        <f>Internal!C27</f>
        <v>School Address1, City ABC, Delhi</v>
      </c>
      <c r="D2" s="177"/>
      <c r="E2" s="177"/>
      <c r="F2" s="177"/>
      <c r="G2" s="177"/>
      <c r="H2" s="177"/>
      <c r="I2" s="177"/>
    </row>
    <row r="3" spans="2:9" ht="28.5" customHeight="1">
      <c r="C3" s="178" t="s">
        <v>290</v>
      </c>
      <c r="D3" s="178"/>
      <c r="E3" s="178"/>
      <c r="F3" s="178"/>
      <c r="G3" s="178"/>
      <c r="H3" s="178"/>
      <c r="I3" s="178"/>
    </row>
    <row r="4" spans="2:9" ht="12" customHeight="1">
      <c r="C4" s="22"/>
      <c r="D4" s="22"/>
      <c r="E4" s="22"/>
      <c r="F4" s="22"/>
      <c r="G4" s="23"/>
      <c r="H4" s="24"/>
    </row>
    <row r="5" spans="2:9" s="4" customFormat="1" ht="21" customHeight="1">
      <c r="C5" s="175" t="s">
        <v>292</v>
      </c>
      <c r="D5" s="175"/>
      <c r="F5" s="179" t="s">
        <v>313</v>
      </c>
      <c r="G5" s="180"/>
      <c r="H5" s="180"/>
      <c r="I5" s="181"/>
    </row>
    <row r="6" spans="2:9" ht="20.100000000000001" customHeight="1">
      <c r="B6" s="27"/>
      <c r="C6" s="174" t="s">
        <v>293</v>
      </c>
      <c r="D6" s="174"/>
      <c r="E6" s="28"/>
    </row>
    <row r="7" spans="2:9" ht="20.100000000000001" customHeight="1">
      <c r="B7" s="27"/>
      <c r="C7" s="174" t="s">
        <v>319</v>
      </c>
      <c r="D7" s="174"/>
      <c r="E7" s="28"/>
    </row>
    <row r="8" spans="2:9" ht="20.100000000000001" customHeight="1">
      <c r="B8" s="27"/>
      <c r="C8" s="174" t="s">
        <v>52</v>
      </c>
      <c r="D8" s="174"/>
      <c r="E8" s="28"/>
      <c r="F8" s="190"/>
      <c r="G8" s="190"/>
      <c r="H8" s="190"/>
      <c r="I8" s="190"/>
    </row>
    <row r="9" spans="2:9" ht="20.100000000000001" customHeight="1">
      <c r="C9" s="182" t="s">
        <v>60</v>
      </c>
      <c r="D9" s="182"/>
      <c r="E9" s="6"/>
      <c r="F9" s="109"/>
      <c r="G9" s="109"/>
      <c r="H9" s="109"/>
      <c r="I9" s="109"/>
    </row>
    <row r="10" spans="2:9" ht="20.100000000000001" customHeight="1">
      <c r="C10" s="174" t="s">
        <v>291</v>
      </c>
      <c r="D10" s="174"/>
      <c r="E10" s="6"/>
      <c r="F10" s="184" t="s">
        <v>318</v>
      </c>
      <c r="G10" s="185"/>
      <c r="H10" s="185"/>
      <c r="I10" s="186"/>
    </row>
    <row r="11" spans="2:9" ht="20.100000000000001" customHeight="1">
      <c r="C11" s="183"/>
      <c r="D11" s="183"/>
      <c r="E11" s="6"/>
      <c r="F11" s="187"/>
      <c r="G11" s="188"/>
      <c r="H11" s="188"/>
      <c r="I11" s="189"/>
    </row>
    <row r="12" spans="2:9" ht="20.100000000000001" customHeight="1">
      <c r="C12" s="176"/>
      <c r="D12" s="176"/>
      <c r="E12" s="6"/>
      <c r="F12" s="191" t="s">
        <v>320</v>
      </c>
      <c r="G12" s="192"/>
      <c r="H12" s="192"/>
      <c r="I12" s="193"/>
    </row>
    <row r="13" spans="2:9" ht="20.100000000000001" customHeight="1">
      <c r="C13" s="174" t="s">
        <v>321</v>
      </c>
      <c r="D13" s="174"/>
      <c r="E13" s="6"/>
      <c r="F13" s="194"/>
      <c r="G13" s="195"/>
      <c r="H13" s="195"/>
      <c r="I13" s="196"/>
    </row>
    <row r="14" spans="2:9" ht="20.100000000000001" customHeight="1">
      <c r="C14" s="6"/>
    </row>
    <row r="15" spans="2:9" ht="15">
      <c r="C15" s="172" t="s">
        <v>287</v>
      </c>
      <c r="D15" s="172"/>
      <c r="E15" s="172"/>
      <c r="F15" s="172"/>
      <c r="G15" s="172"/>
      <c r="H15" s="172"/>
      <c r="I15" s="172"/>
    </row>
    <row r="16" spans="2:9" ht="20.100000000000001" customHeight="1">
      <c r="C16" s="171" t="s">
        <v>288</v>
      </c>
      <c r="D16" s="171"/>
      <c r="E16" s="171"/>
      <c r="F16" s="171"/>
      <c r="G16" s="171"/>
      <c r="H16" s="171"/>
      <c r="I16" s="171"/>
    </row>
    <row r="17" spans="3:8" ht="20.100000000000001" customHeight="1">
      <c r="C17" s="6"/>
      <c r="E17" s="6"/>
      <c r="F17" s="5"/>
      <c r="G17" s="6"/>
    </row>
    <row r="18" spans="3:8" ht="20.100000000000001" customHeight="1">
      <c r="E18" s="6"/>
      <c r="F18" s="5"/>
      <c r="G18" s="6"/>
      <c r="H18" s="5"/>
    </row>
    <row r="19" spans="3:8" ht="20.100000000000001" customHeight="1">
      <c r="E19" s="6"/>
      <c r="G19" s="6"/>
      <c r="H19" s="5"/>
    </row>
    <row r="20" spans="3:8" ht="35.1" customHeight="1">
      <c r="E20" s="5"/>
      <c r="G20" s="5"/>
      <c r="H20" s="5"/>
    </row>
    <row r="21" spans="3:8" ht="35.1" customHeight="1">
      <c r="E21" s="5"/>
      <c r="G21" s="5"/>
    </row>
    <row r="22" spans="3:8" ht="35.1" customHeight="1">
      <c r="E22" s="5"/>
      <c r="G22" s="5"/>
    </row>
  </sheetData>
  <sheetProtection password="EC4E" sheet="1" objects="1" scenarios="1"/>
  <mergeCells count="18">
    <mergeCell ref="F8:I8"/>
    <mergeCell ref="F12:I13"/>
    <mergeCell ref="C16:I16"/>
    <mergeCell ref="C15:I15"/>
    <mergeCell ref="C1:I1"/>
    <mergeCell ref="C13:D13"/>
    <mergeCell ref="C5:D5"/>
    <mergeCell ref="C12:D12"/>
    <mergeCell ref="C2:I2"/>
    <mergeCell ref="C3:I3"/>
    <mergeCell ref="C6:D6"/>
    <mergeCell ref="F5:I5"/>
    <mergeCell ref="C8:D8"/>
    <mergeCell ref="C7:D7"/>
    <mergeCell ref="C9:D9"/>
    <mergeCell ref="C10:D10"/>
    <mergeCell ref="C11:D11"/>
    <mergeCell ref="F10:I11"/>
  </mergeCells>
  <phoneticPr fontId="3" type="noConversion"/>
  <hyperlinks>
    <hyperlink ref="C6:D6" location="eSPAR!A1" display="Students Particulars"/>
    <hyperlink ref="C10:D10" location="pRCF!A1" display="FINAL REPORT CARD"/>
    <hyperlink ref="C8:D8" location="eDESIND!A1" display="Enter DI Codes &amp; Grade"/>
    <hyperlink ref="C9:D9" location="'custom-coscho'!A1" display="Customise Co-Scholastic Areas"/>
    <hyperlink ref="C7:D7" location="DI!A1" display="Print DI Code List"/>
    <hyperlink ref="F12" r:id="rId1"/>
    <hyperlink ref="C13:D13" location="Internal!A1" display="Update School Info"/>
  </hyperlinks>
  <pageMargins left="0.75" right="0.75" top="1" bottom="1" header="0.5" footer="0.5"/>
  <pageSetup paperSize="9" orientation="portrait" r:id="rId2"/>
  <headerFooter alignWithMargins="0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M43"/>
  <sheetViews>
    <sheetView showGridLines="0" workbookViewId="0">
      <selection activeCell="K8" sqref="K8"/>
    </sheetView>
  </sheetViews>
  <sheetFormatPr defaultRowHeight="12.75"/>
  <cols>
    <col min="1" max="1" width="31.28515625" style="1" customWidth="1"/>
    <col min="2" max="2" width="28.7109375" style="1" customWidth="1"/>
    <col min="3" max="3" width="4.140625" style="1" customWidth="1"/>
    <col min="4" max="4" width="7.85546875" style="1" customWidth="1"/>
    <col min="5" max="5" width="4" style="1" customWidth="1"/>
    <col min="6" max="6" width="8.5703125" style="1" customWidth="1"/>
    <col min="7" max="7" width="12.140625" style="1" customWidth="1"/>
    <col min="8" max="16384" width="9.140625" style="1"/>
  </cols>
  <sheetData>
    <row r="1" spans="1:13" ht="32.25" customHeight="1">
      <c r="A1" s="197" t="str">
        <f>Internal!C25</f>
        <v>ABC Public School</v>
      </c>
      <c r="B1" s="197"/>
      <c r="C1" s="197"/>
      <c r="D1" s="197"/>
      <c r="E1" s="197"/>
      <c r="F1" s="197"/>
      <c r="G1" s="197"/>
      <c r="H1" s="78"/>
      <c r="I1" s="78"/>
      <c r="J1" s="78"/>
      <c r="K1" s="78"/>
      <c r="L1" s="78"/>
      <c r="M1" s="78"/>
    </row>
    <row r="2" spans="1:13">
      <c r="A2" s="166" t="str">
        <f>"Affiliated to CBSE, "&amp;"Affiliation No."&amp;"  " &amp; Internal!C26</f>
        <v>Affiliated to CBSE, Affiliation No.  120120</v>
      </c>
      <c r="B2" s="166"/>
      <c r="C2" s="166"/>
      <c r="D2" s="166"/>
      <c r="E2" s="166"/>
      <c r="F2" s="166"/>
      <c r="G2" s="166"/>
      <c r="H2" s="44"/>
      <c r="I2" s="44"/>
      <c r="J2" s="44"/>
      <c r="K2" s="44"/>
      <c r="L2" s="44"/>
      <c r="M2" s="44"/>
    </row>
    <row r="3" spans="1:13">
      <c r="A3" s="163" t="str">
        <f>Internal!C27</f>
        <v>School Address1, City ABC, Delhi</v>
      </c>
      <c r="B3" s="163"/>
      <c r="C3" s="163"/>
      <c r="D3" s="163"/>
      <c r="E3" s="163"/>
      <c r="F3" s="163"/>
      <c r="G3" s="163"/>
      <c r="H3" s="79"/>
      <c r="I3" s="79"/>
      <c r="J3" s="79"/>
      <c r="K3" s="79"/>
      <c r="L3" s="79"/>
      <c r="M3" s="79"/>
    </row>
    <row r="4" spans="1:13">
      <c r="A4" s="165" t="str">
        <f>Internal!B30 &amp; "," &amp; " "&amp; Internal!B29</f>
        <v>Tel. No. 011-2222222, Email : schoolname@gmail.com</v>
      </c>
      <c r="B4" s="165"/>
      <c r="C4" s="165"/>
      <c r="D4" s="165"/>
      <c r="E4" s="165"/>
      <c r="F4" s="165"/>
      <c r="G4" s="165"/>
      <c r="H4" s="80"/>
      <c r="I4" s="80"/>
      <c r="J4" s="80"/>
      <c r="K4" s="80"/>
      <c r="L4" s="80"/>
      <c r="M4" s="80"/>
    </row>
    <row r="5" spans="1:13">
      <c r="A5" s="103"/>
      <c r="B5" s="103"/>
      <c r="C5" s="103"/>
      <c r="D5" s="103"/>
      <c r="E5" s="103"/>
      <c r="F5" s="103"/>
      <c r="G5" s="103"/>
      <c r="H5" s="80"/>
      <c r="I5" s="80"/>
      <c r="J5" s="80"/>
      <c r="K5" s="80"/>
      <c r="L5" s="80"/>
      <c r="M5" s="80"/>
    </row>
    <row r="6" spans="1:13" ht="15.75" customHeight="1">
      <c r="A6" s="167" t="s">
        <v>289</v>
      </c>
      <c r="B6" s="167"/>
      <c r="C6" s="167"/>
      <c r="D6" s="167"/>
      <c r="E6" s="167"/>
      <c r="F6" s="167"/>
      <c r="G6" s="167"/>
    </row>
    <row r="7" spans="1:13" ht="16.5" customHeight="1">
      <c r="A7" s="166"/>
      <c r="B7" s="166"/>
      <c r="C7" s="166"/>
      <c r="D7" s="166"/>
      <c r="E7" s="166"/>
      <c r="F7" s="166"/>
      <c r="G7" s="166"/>
    </row>
    <row r="8" spans="1:13" ht="17.100000000000001" customHeight="1">
      <c r="A8" s="105" t="s">
        <v>70</v>
      </c>
      <c r="B8" s="54">
        <f>VLOOKUP(B9,eSPAR!A6:G85,2,FALSE)</f>
        <v>0</v>
      </c>
      <c r="C8" s="102"/>
      <c r="D8" s="102"/>
      <c r="E8" s="102"/>
      <c r="F8" s="102"/>
      <c r="G8" s="3"/>
    </row>
    <row r="9" spans="1:13" ht="17.100000000000001" customHeight="1">
      <c r="A9" s="105" t="s">
        <v>44</v>
      </c>
      <c r="B9" s="54">
        <f>pRCF!B9</f>
        <v>1</v>
      </c>
      <c r="C9" s="102"/>
      <c r="D9" s="105" t="s">
        <v>295</v>
      </c>
      <c r="E9" s="164">
        <f>VLOOKUP(B9,eSPAR!A6:G85,3,FALSE)</f>
        <v>0</v>
      </c>
      <c r="F9" s="164"/>
      <c r="G9" s="73"/>
    </row>
    <row r="10" spans="1:13" ht="17.100000000000001" customHeight="1">
      <c r="A10" s="74" t="s">
        <v>296</v>
      </c>
      <c r="B10" s="54">
        <f>VLOOKUP(B9,eSPAR!A6:G85,4,FALSE)</f>
        <v>0</v>
      </c>
      <c r="C10" s="102"/>
      <c r="D10" s="102"/>
      <c r="E10" s="102"/>
      <c r="F10" s="102"/>
      <c r="G10" s="102"/>
    </row>
    <row r="11" spans="1:13" ht="17.100000000000001" customHeight="1">
      <c r="A11" s="105" t="s">
        <v>55</v>
      </c>
      <c r="B11" s="54">
        <f>VLOOKUP(B9,eSPAR!A6:G85,5,FALSE)</f>
        <v>0</v>
      </c>
      <c r="C11" s="102"/>
      <c r="D11" s="102"/>
      <c r="E11" s="102"/>
      <c r="F11" s="102"/>
      <c r="G11" s="3"/>
    </row>
    <row r="12" spans="1:13" ht="17.100000000000001" customHeight="1">
      <c r="A12" s="105" t="s">
        <v>71</v>
      </c>
      <c r="B12" s="54">
        <f>VLOOKUP(B9,eSPAR!A6:G85,6,FALSE)</f>
        <v>0</v>
      </c>
      <c r="C12" s="102"/>
      <c r="D12" s="102"/>
      <c r="E12" s="102"/>
      <c r="F12" s="102"/>
      <c r="G12" s="3"/>
    </row>
    <row r="13" spans="1:13" ht="17.100000000000001" customHeight="1">
      <c r="A13" s="105" t="s">
        <v>72</v>
      </c>
      <c r="B13" s="54">
        <f>VLOOKUP(B9,eSPAR!A6:G85,7,FALSE)</f>
        <v>0</v>
      </c>
      <c r="C13" s="102"/>
      <c r="D13" s="102"/>
      <c r="E13" s="102"/>
      <c r="F13" s="102"/>
      <c r="G13" s="3"/>
    </row>
    <row r="14" spans="1:13">
      <c r="A14" s="166"/>
      <c r="B14" s="166"/>
      <c r="C14" s="166"/>
      <c r="D14" s="166"/>
      <c r="E14" s="166"/>
      <c r="F14" s="166"/>
      <c r="G14" s="166"/>
    </row>
    <row r="15" spans="1:13">
      <c r="A15" s="162" t="s">
        <v>305</v>
      </c>
      <c r="B15" s="162"/>
      <c r="C15" s="162"/>
      <c r="D15" s="162"/>
      <c r="E15" s="162"/>
      <c r="F15" s="162"/>
      <c r="G15" s="162"/>
    </row>
    <row r="16" spans="1:13" ht="15" customHeight="1">
      <c r="A16" s="104" t="s">
        <v>297</v>
      </c>
      <c r="B16" s="168" t="s">
        <v>298</v>
      </c>
      <c r="C16" s="168"/>
      <c r="D16" s="168"/>
      <c r="E16" s="168"/>
      <c r="F16" s="104" t="s">
        <v>1</v>
      </c>
      <c r="G16" s="83" t="s">
        <v>299</v>
      </c>
    </row>
    <row r="17" spans="1:7" ht="24" customHeight="1">
      <c r="A17" s="81" t="s">
        <v>77</v>
      </c>
      <c r="B17" s="159" t="str">
        <f>VLOOKUP(B9,'eDESIND '!A7:N86,3,FALSE)</f>
        <v xml:space="preserve">Student demonstrates the ability to Be original, flexible and imaginative </v>
      </c>
      <c r="C17" s="160"/>
      <c r="D17" s="160"/>
      <c r="E17" s="161"/>
      <c r="F17" s="76" t="str">
        <f>VLOOKUP(B9,eDESIND!A7:AB86,3,FALSE)</f>
        <v>A</v>
      </c>
      <c r="G17" s="76">
        <f>VLOOKUP(F17,Internal!$E$15:'Internal'!$F$19,2)</f>
        <v>5</v>
      </c>
    </row>
    <row r="18" spans="1:7" ht="24" customHeight="1">
      <c r="A18" s="81" t="s">
        <v>306</v>
      </c>
      <c r="B18" s="159" t="e">
        <f>VLOOKUP(B9,'eDESIND '!A7:N86,4,FALSE)</f>
        <v>#N/A</v>
      </c>
      <c r="C18" s="160"/>
      <c r="D18" s="160"/>
      <c r="E18" s="161"/>
      <c r="F18" s="76">
        <f>VLOOKUP(B9,eDESIND!A7:AB86,5,FALSE)</f>
        <v>0</v>
      </c>
      <c r="G18" s="76" t="e">
        <f>VLOOKUP(F18,Internal!$E$15:'Internal'!$F$19,2)</f>
        <v>#N/A</v>
      </c>
    </row>
    <row r="19" spans="1:7" ht="24" customHeight="1">
      <c r="A19" s="81" t="s">
        <v>307</v>
      </c>
      <c r="B19" s="159" t="e">
        <f>VLOOKUP(B9,'eDESIND '!A7:N86,5,FALSE)</f>
        <v>#N/A</v>
      </c>
      <c r="C19" s="160"/>
      <c r="D19" s="160"/>
      <c r="E19" s="161"/>
      <c r="F19" s="76">
        <f>VLOOKUP(B9,eDESIND!A7:AB86,7,FALSE)</f>
        <v>0</v>
      </c>
      <c r="G19" s="76" t="e">
        <f>VLOOKUP(F19,Internal!$E$15:'Internal'!$F$19,2)</f>
        <v>#N/A</v>
      </c>
    </row>
    <row r="20" spans="1:7" ht="21.75" customHeight="1">
      <c r="A20" s="162" t="s">
        <v>32</v>
      </c>
      <c r="B20" s="162"/>
      <c r="C20" s="162"/>
      <c r="D20" s="162"/>
      <c r="E20" s="162"/>
      <c r="F20" s="162"/>
      <c r="G20" s="162"/>
    </row>
    <row r="21" spans="1:7" ht="15" customHeight="1">
      <c r="A21" s="104" t="s">
        <v>124</v>
      </c>
      <c r="B21" s="168" t="s">
        <v>298</v>
      </c>
      <c r="C21" s="168"/>
      <c r="D21" s="168"/>
      <c r="E21" s="168"/>
      <c r="F21" s="104" t="s">
        <v>1</v>
      </c>
      <c r="G21" s="83" t="s">
        <v>299</v>
      </c>
    </row>
    <row r="22" spans="1:7" ht="24" customHeight="1">
      <c r="A22" s="81" t="s">
        <v>124</v>
      </c>
      <c r="B22" s="159" t="e">
        <f>VLOOKUP(B9,'eDESIND '!A7:N86,6,FALSE)</f>
        <v>#N/A</v>
      </c>
      <c r="C22" s="160"/>
      <c r="D22" s="160"/>
      <c r="E22" s="161"/>
      <c r="F22" s="76">
        <f>VLOOKUP(B9,eDESIND!A7:AB86,9,FALSE)</f>
        <v>0</v>
      </c>
      <c r="G22" s="76" t="e">
        <f>VLOOKUP(F22,Internal!$E$15:'Internal'!$F$19,2)</f>
        <v>#N/A</v>
      </c>
    </row>
    <row r="23" spans="1:7" ht="21" customHeight="1">
      <c r="A23" s="162" t="s">
        <v>33</v>
      </c>
      <c r="B23" s="162"/>
      <c r="C23" s="162"/>
      <c r="D23" s="162"/>
      <c r="E23" s="162"/>
      <c r="F23" s="162"/>
      <c r="G23" s="162"/>
    </row>
    <row r="24" spans="1:7" ht="15" customHeight="1">
      <c r="A24" s="76"/>
      <c r="B24" s="168" t="s">
        <v>298</v>
      </c>
      <c r="C24" s="168"/>
      <c r="D24" s="168"/>
      <c r="E24" s="168"/>
      <c r="F24" s="104" t="s">
        <v>1</v>
      </c>
      <c r="G24" s="83" t="s">
        <v>299</v>
      </c>
    </row>
    <row r="25" spans="1:7" ht="24" customHeight="1">
      <c r="A25" s="81" t="s">
        <v>308</v>
      </c>
      <c r="B25" s="159" t="e">
        <f>VLOOKUP(B9,'eDESIND '!A7:N86,7,FALSE)</f>
        <v>#N/A</v>
      </c>
      <c r="C25" s="160"/>
      <c r="D25" s="160"/>
      <c r="E25" s="161"/>
      <c r="F25" s="76">
        <f>VLOOKUP(B9,eDESIND!A7:AB86,11,FALSE)</f>
        <v>0</v>
      </c>
      <c r="G25" s="76" t="e">
        <f>VLOOKUP(F25,Internal!$E$15:'Internal'!$F$19,2)</f>
        <v>#N/A</v>
      </c>
    </row>
    <row r="26" spans="1:7" ht="21" customHeight="1">
      <c r="A26" s="162" t="s">
        <v>300</v>
      </c>
      <c r="B26" s="162"/>
      <c r="C26" s="162"/>
      <c r="D26" s="162"/>
      <c r="E26" s="162"/>
      <c r="F26" s="162"/>
      <c r="G26" s="162"/>
    </row>
    <row r="27" spans="1:7" ht="15" customHeight="1">
      <c r="A27" s="104" t="s">
        <v>301</v>
      </c>
      <c r="B27" s="168" t="s">
        <v>298</v>
      </c>
      <c r="C27" s="168"/>
      <c r="D27" s="168"/>
      <c r="E27" s="168"/>
      <c r="F27" s="104" t="s">
        <v>1</v>
      </c>
      <c r="G27" s="83" t="s">
        <v>299</v>
      </c>
    </row>
    <row r="28" spans="1:7" ht="24" customHeight="1">
      <c r="A28" s="81" t="s">
        <v>46</v>
      </c>
      <c r="B28" s="159" t="e">
        <f>VLOOKUP(B9,'eDESIND '!A7:N86,8,FALSE)</f>
        <v>#N/A</v>
      </c>
      <c r="C28" s="160"/>
      <c r="D28" s="160"/>
      <c r="E28" s="161"/>
      <c r="F28" s="76">
        <f>VLOOKUP(B9,eDESIND!A7:AB86,13,FALSE)</f>
        <v>0</v>
      </c>
      <c r="G28" s="76" t="e">
        <f>VLOOKUP(F28,Internal!$E$15:'Internal'!$F$19,2)</f>
        <v>#N/A</v>
      </c>
    </row>
    <row r="29" spans="1:7" ht="24" customHeight="1">
      <c r="A29" s="81" t="s">
        <v>309</v>
      </c>
      <c r="B29" s="159" t="e">
        <f>VLOOKUP(B9,'eDESIND '!A7:N86,9,FALSE)</f>
        <v>#N/A</v>
      </c>
      <c r="C29" s="160"/>
      <c r="D29" s="160"/>
      <c r="E29" s="161"/>
      <c r="F29" s="76">
        <f>VLOOKUP(B9,eDESIND!A7:AB86,15,FALSE)</f>
        <v>0</v>
      </c>
      <c r="G29" s="76" t="e">
        <f>VLOOKUP(F29,Internal!$E$15:'Internal'!$F$19,2)</f>
        <v>#N/A</v>
      </c>
    </row>
    <row r="30" spans="1:7" ht="24" customHeight="1">
      <c r="A30" s="81" t="s">
        <v>310</v>
      </c>
      <c r="B30" s="159" t="e">
        <f>VLOOKUP(B9,'eDESIND '!A7:N86,10,FALSE)</f>
        <v>#N/A</v>
      </c>
      <c r="C30" s="160"/>
      <c r="D30" s="160"/>
      <c r="E30" s="161"/>
      <c r="F30" s="76">
        <f>VLOOKUP(B9,eDESIND!A7:AB86,17,FALSE)</f>
        <v>0</v>
      </c>
      <c r="G30" s="76" t="e">
        <f>VLOOKUP(F30,Internal!$E$15:'Internal'!$F$19,2)</f>
        <v>#N/A</v>
      </c>
    </row>
    <row r="31" spans="1:7" ht="24" customHeight="1">
      <c r="A31" s="81" t="s">
        <v>311</v>
      </c>
      <c r="B31" s="159" t="e">
        <f>VLOOKUP(B9,'eDESIND '!A7:N86,11,FALSE)</f>
        <v>#N/A</v>
      </c>
      <c r="C31" s="160"/>
      <c r="D31" s="160"/>
      <c r="E31" s="161"/>
      <c r="F31" s="76">
        <f>VLOOKUP(B9,eDESIND!A7:AB86,19,FALSE)</f>
        <v>0</v>
      </c>
      <c r="G31" s="76" t="e">
        <f>VLOOKUP(F31,Internal!$E$15:'Internal'!$F$19,2)</f>
        <v>#N/A</v>
      </c>
    </row>
    <row r="32" spans="1:7" ht="20.25" customHeight="1">
      <c r="A32" s="162" t="s">
        <v>302</v>
      </c>
      <c r="B32" s="162"/>
      <c r="C32" s="162"/>
      <c r="D32" s="162"/>
      <c r="E32" s="162"/>
      <c r="F32" s="162"/>
      <c r="G32" s="162"/>
    </row>
    <row r="33" spans="1:7" ht="15" customHeight="1">
      <c r="A33" s="104" t="s">
        <v>303</v>
      </c>
      <c r="B33" s="168" t="s">
        <v>298</v>
      </c>
      <c r="C33" s="168"/>
      <c r="D33" s="168"/>
      <c r="E33" s="168"/>
      <c r="F33" s="104" t="s">
        <v>1</v>
      </c>
      <c r="G33" s="83" t="s">
        <v>299</v>
      </c>
    </row>
    <row r="34" spans="1:7" ht="27.75" customHeight="1">
      <c r="A34" s="85" t="str">
        <f>VLOOKUP(B9,'custom-coscho'!A7:F86,3,FALSE)</f>
        <v>Literary &amp; Creative Skill</v>
      </c>
      <c r="B34" s="159" t="e">
        <f>VLOOKUP(B9,'eDESIND '!A7:N86,12,FALSE)</f>
        <v>#N/A</v>
      </c>
      <c r="C34" s="160"/>
      <c r="D34" s="160"/>
      <c r="E34" s="161"/>
      <c r="F34" s="76">
        <f>VLOOKUP(B9,eDESIND!A7:AB86,21,FALSE)</f>
        <v>0</v>
      </c>
      <c r="G34" s="76" t="e">
        <f>VLOOKUP(F34,Internal!$E$15:'Internal'!$F$19,2)</f>
        <v>#N/A</v>
      </c>
    </row>
    <row r="35" spans="1:7" ht="27" customHeight="1">
      <c r="A35" s="85" t="str">
        <f>VLOOKUP(B9,'custom-coscho'!A7:F86,4,FALSE)</f>
        <v>Scientific Skill</v>
      </c>
      <c r="B35" s="159" t="e">
        <f>VLOOKUP(B9,'eDESIND '!A7:N86,13,FALSE)</f>
        <v>#N/A</v>
      </c>
      <c r="C35" s="160"/>
      <c r="D35" s="160"/>
      <c r="E35" s="161"/>
      <c r="F35" s="76">
        <f>VLOOKUP(B9,eDESIND!A7:AB86,23,FALSE)</f>
        <v>0</v>
      </c>
      <c r="G35" s="76" t="e">
        <f>VLOOKUP(F35,Internal!$E$15:'Internal'!$F$19,2)</f>
        <v>#N/A</v>
      </c>
    </row>
    <row r="36" spans="1:7" ht="19.5" customHeight="1">
      <c r="A36" s="162" t="s">
        <v>304</v>
      </c>
      <c r="B36" s="162"/>
      <c r="C36" s="162"/>
      <c r="D36" s="162"/>
      <c r="E36" s="162"/>
      <c r="F36" s="162"/>
      <c r="G36" s="162"/>
    </row>
    <row r="37" spans="1:7" ht="15" customHeight="1">
      <c r="A37" s="104" t="s">
        <v>303</v>
      </c>
      <c r="B37" s="168" t="s">
        <v>298</v>
      </c>
      <c r="C37" s="168"/>
      <c r="D37" s="168"/>
      <c r="E37" s="168"/>
      <c r="F37" s="104" t="s">
        <v>1</v>
      </c>
      <c r="G37" s="83" t="s">
        <v>299</v>
      </c>
    </row>
    <row r="38" spans="1:7" ht="24" customHeight="1">
      <c r="A38" s="85" t="str">
        <f>VLOOKUP(B9,'custom-coscho'!A7:F86,5,FALSE)</f>
        <v>Sports/ Indigenous Sports</v>
      </c>
      <c r="B38" s="159" t="e">
        <f>VLOOKUP(B9,'eDESIND '!A7:N86,14,FALSE)</f>
        <v>#N/A</v>
      </c>
      <c r="C38" s="160"/>
      <c r="D38" s="160"/>
      <c r="E38" s="161"/>
      <c r="F38" s="76">
        <f>VLOOKUP(B9,eDESIND!A7:AB86,25,FALSE)</f>
        <v>0</v>
      </c>
      <c r="G38" s="76" t="e">
        <f>VLOOKUP(F38,Internal!$E$15:'Internal'!$F$19,2)</f>
        <v>#N/A</v>
      </c>
    </row>
    <row r="39" spans="1:7" ht="24" customHeight="1">
      <c r="A39" s="84" t="str">
        <f>VLOOKUP(B9,'custom-coscho'!A7:F86,6,FALSE)</f>
        <v>Yoga</v>
      </c>
      <c r="B39" s="159" t="e">
        <f>VLOOKUP(B9,'eDESIND '!A7:O86,15,FALSE)</f>
        <v>#N/A</v>
      </c>
      <c r="C39" s="160"/>
      <c r="D39" s="160"/>
      <c r="E39" s="161"/>
      <c r="F39" s="76">
        <f>VLOOKUP(B9,eDESIND!A7:AB86,27,FALSE)</f>
        <v>0</v>
      </c>
      <c r="G39" s="76" t="e">
        <f>VLOOKUP(F39,Internal!$E$15:'Internal'!$F$19,2)</f>
        <v>#N/A</v>
      </c>
    </row>
    <row r="40" spans="1:7">
      <c r="A40" s="77"/>
      <c r="B40" s="77"/>
      <c r="C40" s="77"/>
      <c r="D40" s="77"/>
      <c r="E40" s="77"/>
      <c r="F40" s="77"/>
      <c r="G40" s="77"/>
    </row>
    <row r="41" spans="1:7" ht="15.75">
      <c r="G41" s="82" t="e">
        <f>"Total= "&amp;SUM(G17:G19,G22,G25,G28:G31,G34:G35,G38:G39)</f>
        <v>#N/A</v>
      </c>
    </row>
    <row r="42" spans="1:7" ht="33.75" customHeight="1">
      <c r="A42" s="170"/>
      <c r="B42" s="170"/>
      <c r="C42" s="170"/>
      <c r="D42" s="3"/>
      <c r="E42" s="169"/>
      <c r="F42" s="169"/>
      <c r="G42" s="169"/>
    </row>
    <row r="43" spans="1:7">
      <c r="A43" s="166"/>
      <c r="B43" s="166"/>
      <c r="E43" s="166"/>
      <c r="F43" s="166"/>
      <c r="G43" s="166"/>
    </row>
  </sheetData>
  <sheetProtection password="EC4E" sheet="1" objects="1" scenarios="1" selectLockedCells="1" selectUnlockedCells="1"/>
  <mergeCells count="37">
    <mergeCell ref="B18:E18"/>
    <mergeCell ref="A1:G1"/>
    <mergeCell ref="A2:G2"/>
    <mergeCell ref="A3:G3"/>
    <mergeCell ref="A4:G4"/>
    <mergeCell ref="A6:G6"/>
    <mergeCell ref="A7:G7"/>
    <mergeCell ref="E9:F9"/>
    <mergeCell ref="A14:G14"/>
    <mergeCell ref="A15:G15"/>
    <mergeCell ref="B16:E16"/>
    <mergeCell ref="B17:E17"/>
    <mergeCell ref="B30:E30"/>
    <mergeCell ref="B19:E19"/>
    <mergeCell ref="A20:G20"/>
    <mergeCell ref="B21:E21"/>
    <mergeCell ref="B22:E22"/>
    <mergeCell ref="A23:G23"/>
    <mergeCell ref="B24:E24"/>
    <mergeCell ref="B25:E25"/>
    <mergeCell ref="A26:G26"/>
    <mergeCell ref="B27:E27"/>
    <mergeCell ref="B28:E28"/>
    <mergeCell ref="B29:E29"/>
    <mergeCell ref="A43:B43"/>
    <mergeCell ref="E43:G43"/>
    <mergeCell ref="B31:E31"/>
    <mergeCell ref="A32:G32"/>
    <mergeCell ref="B33:E33"/>
    <mergeCell ref="B34:E34"/>
    <mergeCell ref="B35:E35"/>
    <mergeCell ref="A36:G36"/>
    <mergeCell ref="B37:E37"/>
    <mergeCell ref="B38:E38"/>
    <mergeCell ref="B39:E39"/>
    <mergeCell ref="A42:C42"/>
    <mergeCell ref="E42:G42"/>
  </mergeCells>
  <pageMargins left="0.41" right="0.36" top="0.41" bottom="0.43" header="0.2800000000000000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S86"/>
  <sheetViews>
    <sheetView zoomScale="70" workbookViewId="0">
      <selection activeCell="T10" sqref="T10"/>
    </sheetView>
  </sheetViews>
  <sheetFormatPr defaultRowHeight="12.75"/>
  <cols>
    <col min="1" max="1" width="10.42578125" style="91" customWidth="1"/>
    <col min="2" max="2" width="34.140625" style="90" customWidth="1"/>
    <col min="3" max="3" width="9" style="90" customWidth="1"/>
    <col min="4" max="14" width="9.5703125" style="90" customWidth="1"/>
    <col min="15" max="15" width="6" style="90" customWidth="1"/>
    <col min="16" max="17" width="9.140625" style="90"/>
    <col min="18" max="18" width="28" style="90" customWidth="1"/>
    <col min="19" max="16384" width="9.140625" style="90"/>
  </cols>
  <sheetData>
    <row r="1" spans="1:19" ht="78.75" customHeight="1">
      <c r="A1" s="198"/>
      <c r="B1" s="198"/>
      <c r="C1" s="198"/>
      <c r="D1" s="198"/>
      <c r="E1" s="198"/>
      <c r="F1" s="198"/>
    </row>
    <row r="2" spans="1:19" ht="21.75" customHeight="1">
      <c r="A2" s="156"/>
      <c r="B2" s="156"/>
      <c r="C2" s="156"/>
      <c r="D2" s="156"/>
      <c r="E2" s="156"/>
      <c r="F2" s="156"/>
    </row>
    <row r="3" spans="1:19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91"/>
      <c r="N3" s="200"/>
    </row>
    <row r="4" spans="1:19" ht="60">
      <c r="A4" s="156" t="s">
        <v>2</v>
      </c>
      <c r="B4" s="156" t="s">
        <v>0</v>
      </c>
      <c r="C4" s="202"/>
      <c r="D4" s="202"/>
      <c r="E4" s="202"/>
      <c r="F4" s="202"/>
      <c r="G4" s="202"/>
      <c r="H4" s="199"/>
      <c r="I4" s="199"/>
      <c r="J4" s="199"/>
      <c r="K4" s="92"/>
      <c r="L4" s="200"/>
      <c r="N4" s="200"/>
      <c r="R4" s="101" t="s">
        <v>287</v>
      </c>
      <c r="S4" s="100" t="str">
        <f>IF(R4=Main!C15,"OK","XX")</f>
        <v>OK</v>
      </c>
    </row>
    <row r="5" spans="1:19" ht="60">
      <c r="A5" s="156"/>
      <c r="B5" s="156"/>
      <c r="C5" s="202"/>
      <c r="D5" s="202"/>
      <c r="E5" s="202"/>
      <c r="F5" s="202"/>
      <c r="G5" s="202"/>
      <c r="H5" s="93"/>
      <c r="I5" s="93"/>
      <c r="J5" s="94"/>
      <c r="K5" s="93"/>
      <c r="L5" s="93"/>
      <c r="M5" s="93"/>
      <c r="N5" s="93"/>
      <c r="O5" s="93"/>
      <c r="R5" s="101" t="s">
        <v>288</v>
      </c>
      <c r="S5" s="100" t="str">
        <f>IF(R5=Main!C16,"OK","XX")</f>
        <v>OK</v>
      </c>
    </row>
    <row r="6" spans="1:19" ht="27.75" customHeight="1">
      <c r="A6" s="156"/>
      <c r="B6" s="156"/>
      <c r="C6" s="95" t="s">
        <v>47</v>
      </c>
      <c r="D6" s="95" t="s">
        <v>47</v>
      </c>
      <c r="E6" s="95" t="s">
        <v>47</v>
      </c>
      <c r="F6" s="95" t="s">
        <v>47</v>
      </c>
      <c r="G6" s="95" t="s">
        <v>47</v>
      </c>
      <c r="H6" s="95" t="s">
        <v>47</v>
      </c>
      <c r="I6" s="95" t="s">
        <v>47</v>
      </c>
      <c r="J6" s="95" t="s">
        <v>47</v>
      </c>
      <c r="K6" s="95" t="s">
        <v>47</v>
      </c>
      <c r="L6" s="95" t="s">
        <v>47</v>
      </c>
      <c r="M6" s="95" t="s">
        <v>47</v>
      </c>
      <c r="N6" s="95" t="s">
        <v>47</v>
      </c>
      <c r="O6" s="96" t="s">
        <v>47</v>
      </c>
    </row>
    <row r="7" spans="1:19" ht="20.100000000000001" customHeight="1">
      <c r="A7" s="97">
        <f>eSPAR!A6</f>
        <v>1</v>
      </c>
      <c r="B7" s="98">
        <f>eSPAR!B6</f>
        <v>0</v>
      </c>
      <c r="C7" s="99" t="str">
        <f>IF($R$7="Invalid","Internal Error, Contact Support",VLOOKUP(eDESIND!D7,DI!$A$5:$B$400,2,FALSE))</f>
        <v xml:space="preserve">Student demonstrates the ability to Be original, flexible and imaginative </v>
      </c>
      <c r="D7" s="99" t="e">
        <f>IF($R$7="Invalid","Internal Error, Contact Support",VLOOKUP(eDESIND!F7,DI!$A$5:$B$400,2,FALSE))</f>
        <v>#N/A</v>
      </c>
      <c r="E7" s="99" t="e">
        <f>IF($R$7="Invalid","Internal Error, Contact Support",VLOOKUP(eDESIND!H7,DI!$A$5:$B$400,2,FALSE))</f>
        <v>#N/A</v>
      </c>
      <c r="F7" s="99" t="e">
        <f>IF($R$7="Invalid","Internal Error, Contact Support",VLOOKUP(eDESIND!J7,DI!$A$5:$B$400,2,FALSE))</f>
        <v>#N/A</v>
      </c>
      <c r="G7" s="99" t="e">
        <f>IF($R$7="Invalid","Internal Error, Contact Support",VLOOKUP(eDESIND!L7,DI!$A$5:$B$400,2,FALSE))</f>
        <v>#N/A</v>
      </c>
      <c r="H7" s="99" t="e">
        <f>IF($R$7="Invalid","Internal Error, Contact Support",VLOOKUP(eDESIND!N7,DI!$A$5:$B$400,2,FALSE))</f>
        <v>#N/A</v>
      </c>
      <c r="I7" s="99" t="e">
        <f>IF($R$7="Invalid","Internal Error, Contact Support",VLOOKUP(eDESIND!P7,DI!$A$5:$B$400,2,FALSE))</f>
        <v>#N/A</v>
      </c>
      <c r="J7" s="99" t="e">
        <f>IF($R$7="Invalid","Internal Error, Contact Support",VLOOKUP(eDESIND!R7,DI!$A$5:$B$400,2,FALSE))</f>
        <v>#N/A</v>
      </c>
      <c r="K7" s="99" t="e">
        <f>IF($R$7="Invalid","Internal Error, Contact Support",VLOOKUP(eDESIND!T7,DI!$A$5:$B$400,2,FALSE))</f>
        <v>#N/A</v>
      </c>
      <c r="L7" s="99" t="e">
        <f>IF($R$7="Invalid","Internal Error, Contact Support",VLOOKUP(eDESIND!V7,DI!$A$5:$B$400,2,FALSE))</f>
        <v>#N/A</v>
      </c>
      <c r="M7" s="99" t="e">
        <f>IF($R$7="Invalid","Internal Error, Contact Support",VLOOKUP(eDESIND!X7,DI!$A$5:$B$400,2,FALSE))</f>
        <v>#N/A</v>
      </c>
      <c r="N7" s="99" t="e">
        <f>IF($R$7="Invalid","Internal Error, Contact Support",VLOOKUP(eDESIND!Z7,DI!$A$5:$B$400,2,FALSE))</f>
        <v>#N/A</v>
      </c>
      <c r="O7" s="99" t="e">
        <f>IF($R$7="Invalid","Internal Error, Contact Support",VLOOKUP(eDESIND!AB7,DI!$A$5:$B$400,2,FALSE))</f>
        <v>#N/A</v>
      </c>
      <c r="R7" s="106" t="str">
        <f>IF(AND(S4="OK",S5="OK"),"OK","Invalid")</f>
        <v>OK</v>
      </c>
    </row>
    <row r="8" spans="1:19" ht="20.100000000000001" customHeight="1">
      <c r="A8" s="97">
        <f>eSPAR!A7</f>
        <v>0</v>
      </c>
      <c r="B8" s="98">
        <f>eSPAR!B7</f>
        <v>0</v>
      </c>
      <c r="C8" s="99" t="e">
        <f>IF($R$7="Invalid","Internal Error, Contact Support",VLOOKUP(eDESIND!D8,DI!$A$5:$B$400,2,FALSE))</f>
        <v>#N/A</v>
      </c>
      <c r="D8" s="99" t="e">
        <f>IF($R$7="Invalid","Internal Error, Contact Support",VLOOKUP(eDESIND!F8,DI!$A$5:$B$400,2,FALSE))</f>
        <v>#N/A</v>
      </c>
      <c r="E8" s="99" t="e">
        <f>IF($R$7="Invalid","Internal Error, Contact Support",VLOOKUP(eDESIND!H8,DI!$A$5:$B$400,2,FALSE))</f>
        <v>#N/A</v>
      </c>
      <c r="F8" s="99" t="e">
        <f>IF($R$7="Invalid","Internal Error, Contact Support",VLOOKUP(eDESIND!J8,DI!$A$5:$B$400,2,FALSE))</f>
        <v>#N/A</v>
      </c>
      <c r="G8" s="99" t="e">
        <f>IF($R$7="Invalid","Internal Error, Contact Support",VLOOKUP(eDESIND!L8,DI!$A$5:$B$400,2,FALSE))</f>
        <v>#N/A</v>
      </c>
      <c r="H8" s="99" t="e">
        <f>IF($R$7="Invalid","Internal Error, Contact Support",VLOOKUP(eDESIND!N8,DI!$A$5:$B$400,2,FALSE))</f>
        <v>#N/A</v>
      </c>
      <c r="I8" s="99" t="e">
        <f>IF($R$7="Invalid","Internal Error, Contact Support",VLOOKUP(eDESIND!P8,DI!$A$5:$B$400,2,FALSE))</f>
        <v>#N/A</v>
      </c>
      <c r="J8" s="99" t="e">
        <f>IF($R$7="Invalid","Internal Error, Contact Support",VLOOKUP(eDESIND!R8,DI!$A$5:$B$400,2,FALSE))</f>
        <v>#N/A</v>
      </c>
      <c r="K8" s="99" t="e">
        <f>IF($R$7="Invalid","Internal Error, Contact Support",VLOOKUP(eDESIND!T8,DI!$A$5:$B$400,2,FALSE))</f>
        <v>#N/A</v>
      </c>
      <c r="L8" s="99" t="e">
        <f>IF($R$7="Invalid","Internal Error, Contact Support",VLOOKUP(eDESIND!V8,DI!$A$5:$B$400,2,FALSE))</f>
        <v>#N/A</v>
      </c>
      <c r="M8" s="99" t="e">
        <f>IF($R$7="Invalid","Internal Error, Contact Support",VLOOKUP(eDESIND!X8,DI!$A$5:$B$400,2,FALSE))</f>
        <v>#N/A</v>
      </c>
      <c r="N8" s="99" t="e">
        <f>IF($R$7="Invalid","Internal Error, Contact Support",VLOOKUP(eDESIND!Z8,DI!$A$5:$B$400,2,FALSE))</f>
        <v>#N/A</v>
      </c>
      <c r="O8" s="99" t="e">
        <f>IF($R$7="Invalid","Internal Error, Contact Support",VLOOKUP(eDESIND!AB8,DI!$A$5:$B$400,2,FALSE))</f>
        <v>#N/A</v>
      </c>
    </row>
    <row r="9" spans="1:19" ht="20.100000000000001" customHeight="1">
      <c r="A9" s="97">
        <f>eSPAR!A8</f>
        <v>0</v>
      </c>
      <c r="B9" s="98">
        <f>eSPAR!B8</f>
        <v>0</v>
      </c>
      <c r="C9" s="99" t="e">
        <f>IF($R$7="Invalid","Internal Error, Contact Support",VLOOKUP(eDESIND!D9,DI!$A$5:$B$400,2,FALSE))</f>
        <v>#N/A</v>
      </c>
      <c r="D9" s="99" t="e">
        <f>IF($R$7="Invalid","Internal Error, Contact Support",VLOOKUP(eDESIND!F9,DI!$A$5:$B$400,2,FALSE))</f>
        <v>#N/A</v>
      </c>
      <c r="E9" s="99" t="e">
        <f>IF($R$7="Invalid","Internal Error, Contact Support",VLOOKUP(eDESIND!H9,DI!$A$5:$B$400,2,FALSE))</f>
        <v>#N/A</v>
      </c>
      <c r="F9" s="99" t="e">
        <f>IF($R$7="Invalid","Internal Error, Contact Support",VLOOKUP(eDESIND!J9,DI!$A$5:$B$400,2,FALSE))</f>
        <v>#N/A</v>
      </c>
      <c r="G9" s="99" t="e">
        <f>IF($R$7="Invalid","Internal Error, Contact Support",VLOOKUP(eDESIND!L9,DI!$A$5:$B$400,2,FALSE))</f>
        <v>#N/A</v>
      </c>
      <c r="H9" s="99" t="e">
        <f>IF($R$7="Invalid","Internal Error, Contact Support",VLOOKUP(eDESIND!N9,DI!$A$5:$B$400,2,FALSE))</f>
        <v>#N/A</v>
      </c>
      <c r="I9" s="99" t="e">
        <f>IF($R$7="Invalid","Internal Error, Contact Support",VLOOKUP(eDESIND!P9,DI!$A$5:$B$400,2,FALSE))</f>
        <v>#N/A</v>
      </c>
      <c r="J9" s="99" t="e">
        <f>IF($R$7="Invalid","Internal Error, Contact Support",VLOOKUP(eDESIND!R9,DI!$A$5:$B$400,2,FALSE))</f>
        <v>#N/A</v>
      </c>
      <c r="K9" s="99" t="e">
        <f>IF($R$7="Invalid","Internal Error, Contact Support",VLOOKUP(eDESIND!T9,DI!$A$5:$B$400,2,FALSE))</f>
        <v>#N/A</v>
      </c>
      <c r="L9" s="99" t="e">
        <f>IF($R$7="Invalid","Internal Error, Contact Support",VLOOKUP(eDESIND!V9,DI!$A$5:$B$400,2,FALSE))</f>
        <v>#N/A</v>
      </c>
      <c r="M9" s="99" t="e">
        <f>IF($R$7="Invalid","Internal Error, Contact Support",VLOOKUP(eDESIND!X9,DI!$A$5:$B$400,2,FALSE))</f>
        <v>#N/A</v>
      </c>
      <c r="N9" s="99" t="e">
        <f>IF($R$7="Invalid","Internal Error, Contact Support",VLOOKUP(eDESIND!Z9,DI!$A$5:$B$400,2,FALSE))</f>
        <v>#N/A</v>
      </c>
      <c r="O9" s="99" t="e">
        <f>IF($R$7="Invalid","Internal Error, Contact Support",VLOOKUP(eDESIND!AB9,DI!$A$5:$B$400,2,FALSE))</f>
        <v>#N/A</v>
      </c>
    </row>
    <row r="10" spans="1:19" ht="20.100000000000001" customHeight="1">
      <c r="A10" s="97">
        <f>eSPAR!A9</f>
        <v>0</v>
      </c>
      <c r="B10" s="98">
        <f>eSPAR!B9</f>
        <v>0</v>
      </c>
      <c r="C10" s="99" t="e">
        <f>IF($R$7="Invalid","Internal Error, Contact Support",VLOOKUP(eDESIND!D10,DI!$A$5:$B$400,2,FALSE))</f>
        <v>#N/A</v>
      </c>
      <c r="D10" s="99" t="e">
        <f>IF($R$7="Invalid","Internal Error, Contact Support",VLOOKUP(eDESIND!F10,DI!$A$5:$B$400,2,FALSE))</f>
        <v>#N/A</v>
      </c>
      <c r="E10" s="99" t="e">
        <f>IF($R$7="Invalid","Internal Error, Contact Support",VLOOKUP(eDESIND!H10,DI!$A$5:$B$400,2,FALSE))</f>
        <v>#N/A</v>
      </c>
      <c r="F10" s="99" t="e">
        <f>IF($R$7="Invalid","Internal Error, Contact Support",VLOOKUP(eDESIND!J10,DI!$A$5:$B$400,2,FALSE))</f>
        <v>#N/A</v>
      </c>
      <c r="G10" s="99" t="e">
        <f>IF($R$7="Invalid","Internal Error, Contact Support",VLOOKUP(eDESIND!L10,DI!$A$5:$B$400,2,FALSE))</f>
        <v>#N/A</v>
      </c>
      <c r="H10" s="99" t="e">
        <f>IF($R$7="Invalid","Internal Error, Contact Support",VLOOKUP(eDESIND!N10,DI!$A$5:$B$400,2,FALSE))</f>
        <v>#N/A</v>
      </c>
      <c r="I10" s="99" t="e">
        <f>IF($R$7="Invalid","Internal Error, Contact Support",VLOOKUP(eDESIND!P10,DI!$A$5:$B$400,2,FALSE))</f>
        <v>#N/A</v>
      </c>
      <c r="J10" s="99" t="e">
        <f>IF($R$7="Invalid","Internal Error, Contact Support",VLOOKUP(eDESIND!R10,DI!$A$5:$B$400,2,FALSE))</f>
        <v>#N/A</v>
      </c>
      <c r="K10" s="99" t="e">
        <f>IF($R$7="Invalid","Internal Error, Contact Support",VLOOKUP(eDESIND!T10,DI!$A$5:$B$400,2,FALSE))</f>
        <v>#N/A</v>
      </c>
      <c r="L10" s="99" t="e">
        <f>IF($R$7="Invalid","Internal Error, Contact Support",VLOOKUP(eDESIND!V10,DI!$A$5:$B$400,2,FALSE))</f>
        <v>#N/A</v>
      </c>
      <c r="M10" s="99" t="e">
        <f>IF($R$7="Invalid","Internal Error, Contact Support",VLOOKUP(eDESIND!X10,DI!$A$5:$B$400,2,FALSE))</f>
        <v>#N/A</v>
      </c>
      <c r="N10" s="99" t="e">
        <f>IF($R$7="Invalid","Internal Error, Contact Support",VLOOKUP(eDESIND!Z10,DI!$A$5:$B$400,2,FALSE))</f>
        <v>#N/A</v>
      </c>
      <c r="O10" s="99" t="e">
        <f>IF($R$7="Invalid","Internal Error, Contact Support",VLOOKUP(eDESIND!AB10,DI!$A$5:$B$400,2,FALSE))</f>
        <v>#N/A</v>
      </c>
    </row>
    <row r="11" spans="1:19" ht="20.100000000000001" customHeight="1">
      <c r="A11" s="97">
        <f>eSPAR!A10</f>
        <v>0</v>
      </c>
      <c r="B11" s="98">
        <f>eSPAR!B10</f>
        <v>0</v>
      </c>
      <c r="C11" s="99" t="e">
        <f>IF($R$7="Invalid","Internal Error, Contact Support",VLOOKUP(eDESIND!D11,DI!$A$5:$B$400,2,FALSE))</f>
        <v>#N/A</v>
      </c>
      <c r="D11" s="99" t="e">
        <f>IF($R$7="Invalid","Internal Error, Contact Support",VLOOKUP(eDESIND!F11,DI!$A$5:$B$400,2,FALSE))</f>
        <v>#N/A</v>
      </c>
      <c r="E11" s="99" t="e">
        <f>IF($R$7="Invalid","Internal Error, Contact Support",VLOOKUP(eDESIND!H11,DI!$A$5:$B$400,2,FALSE))</f>
        <v>#N/A</v>
      </c>
      <c r="F11" s="99" t="e">
        <f>IF($R$7="Invalid","Internal Error, Contact Support",VLOOKUP(eDESIND!J11,DI!$A$5:$B$400,2,FALSE))</f>
        <v>#N/A</v>
      </c>
      <c r="G11" s="99" t="e">
        <f>IF($R$7="Invalid","Internal Error, Contact Support",VLOOKUP(eDESIND!L11,DI!$A$5:$B$400,2,FALSE))</f>
        <v>#N/A</v>
      </c>
      <c r="H11" s="99" t="e">
        <f>IF($R$7="Invalid","Internal Error, Contact Support",VLOOKUP(eDESIND!N11,DI!$A$5:$B$400,2,FALSE))</f>
        <v>#N/A</v>
      </c>
      <c r="I11" s="99" t="e">
        <f>IF($R$7="Invalid","Internal Error, Contact Support",VLOOKUP(eDESIND!P11,DI!$A$5:$B$400,2,FALSE))</f>
        <v>#N/A</v>
      </c>
      <c r="J11" s="99" t="e">
        <f>IF($R$7="Invalid","Internal Error, Contact Support",VLOOKUP(eDESIND!R11,DI!$A$5:$B$400,2,FALSE))</f>
        <v>#N/A</v>
      </c>
      <c r="K11" s="99" t="e">
        <f>IF($R$7="Invalid","Internal Error, Contact Support",VLOOKUP(eDESIND!T11,DI!$A$5:$B$400,2,FALSE))</f>
        <v>#N/A</v>
      </c>
      <c r="L11" s="99" t="e">
        <f>IF($R$7="Invalid","Internal Error, Contact Support",VLOOKUP(eDESIND!V11,DI!$A$5:$B$400,2,FALSE))</f>
        <v>#N/A</v>
      </c>
      <c r="M11" s="99" t="e">
        <f>IF($R$7="Invalid","Internal Error, Contact Support",VLOOKUP(eDESIND!X11,DI!$A$5:$B$400,2,FALSE))</f>
        <v>#N/A</v>
      </c>
      <c r="N11" s="99" t="e">
        <f>IF($R$7="Invalid","Internal Error, Contact Support",VLOOKUP(eDESIND!Z11,DI!$A$5:$B$400,2,FALSE))</f>
        <v>#N/A</v>
      </c>
      <c r="O11" s="99" t="e">
        <f>IF($R$7="Invalid","Internal Error, Contact Support",VLOOKUP(eDESIND!AB11,DI!$A$5:$B$400,2,FALSE))</f>
        <v>#N/A</v>
      </c>
    </row>
    <row r="12" spans="1:19" ht="20.100000000000001" customHeight="1">
      <c r="A12" s="97">
        <f>eSPAR!A11</f>
        <v>0</v>
      </c>
      <c r="B12" s="98">
        <f>eSPAR!B11</f>
        <v>0</v>
      </c>
      <c r="C12" s="99" t="e">
        <f>IF($R$7="Invalid","Internal Error, Contact Support",VLOOKUP(eDESIND!D12,DI!$A$5:$B$400,2,FALSE))</f>
        <v>#N/A</v>
      </c>
      <c r="D12" s="99" t="e">
        <f>IF($R$7="Invalid","Internal Error, Contact Support",VLOOKUP(eDESIND!F12,DI!$A$5:$B$400,2,FALSE))</f>
        <v>#N/A</v>
      </c>
      <c r="E12" s="99" t="e">
        <f>IF($R$7="Invalid","Internal Error, Contact Support",VLOOKUP(eDESIND!H12,DI!$A$5:$B$400,2,FALSE))</f>
        <v>#N/A</v>
      </c>
      <c r="F12" s="99" t="e">
        <f>IF($R$7="Invalid","Internal Error, Contact Support",VLOOKUP(eDESIND!J12,DI!$A$5:$B$400,2,FALSE))</f>
        <v>#N/A</v>
      </c>
      <c r="G12" s="99" t="e">
        <f>IF($R$7="Invalid","Internal Error, Contact Support",VLOOKUP(eDESIND!L12,DI!$A$5:$B$400,2,FALSE))</f>
        <v>#N/A</v>
      </c>
      <c r="H12" s="99" t="e">
        <f>IF($R$7="Invalid","Internal Error, Contact Support",VLOOKUP(eDESIND!N12,DI!$A$5:$B$400,2,FALSE))</f>
        <v>#N/A</v>
      </c>
      <c r="I12" s="99" t="e">
        <f>IF($R$7="Invalid","Internal Error, Contact Support",VLOOKUP(eDESIND!P12,DI!$A$5:$B$400,2,FALSE))</f>
        <v>#N/A</v>
      </c>
      <c r="J12" s="99" t="e">
        <f>IF($R$7="Invalid","Internal Error, Contact Support",VLOOKUP(eDESIND!R12,DI!$A$5:$B$400,2,FALSE))</f>
        <v>#N/A</v>
      </c>
      <c r="K12" s="99" t="e">
        <f>IF($R$7="Invalid","Internal Error, Contact Support",VLOOKUP(eDESIND!T12,DI!$A$5:$B$400,2,FALSE))</f>
        <v>#N/A</v>
      </c>
      <c r="L12" s="99" t="e">
        <f>IF($R$7="Invalid","Internal Error, Contact Support",VLOOKUP(eDESIND!V12,DI!$A$5:$B$400,2,FALSE))</f>
        <v>#N/A</v>
      </c>
      <c r="M12" s="99" t="e">
        <f>IF($R$7="Invalid","Internal Error, Contact Support",VLOOKUP(eDESIND!X12,DI!$A$5:$B$400,2,FALSE))</f>
        <v>#N/A</v>
      </c>
      <c r="N12" s="99" t="e">
        <f>IF($R$7="Invalid","Internal Error, Contact Support",VLOOKUP(eDESIND!Z12,DI!$A$5:$B$400,2,FALSE))</f>
        <v>#N/A</v>
      </c>
      <c r="O12" s="99" t="e">
        <f>IF($R$7="Invalid","Internal Error, Contact Support",VLOOKUP(eDESIND!AB12,DI!$A$5:$B$400,2,FALSE))</f>
        <v>#N/A</v>
      </c>
    </row>
    <row r="13" spans="1:19" ht="20.100000000000001" customHeight="1">
      <c r="A13" s="97">
        <f>eSPAR!A12</f>
        <v>0</v>
      </c>
      <c r="B13" s="98">
        <f>eSPAR!B12</f>
        <v>0</v>
      </c>
      <c r="C13" s="99" t="e">
        <f>IF($R$7="Invalid","Internal Error, Contact Support",VLOOKUP(eDESIND!D13,DI!$A$5:$B$400,2,FALSE))</f>
        <v>#N/A</v>
      </c>
      <c r="D13" s="99" t="e">
        <f>IF($R$7="Invalid","Internal Error, Contact Support",VLOOKUP(eDESIND!F13,DI!$A$5:$B$400,2,FALSE))</f>
        <v>#N/A</v>
      </c>
      <c r="E13" s="99" t="e">
        <f>IF($R$7="Invalid","Internal Error, Contact Support",VLOOKUP(eDESIND!H13,DI!$A$5:$B$400,2,FALSE))</f>
        <v>#N/A</v>
      </c>
      <c r="F13" s="99" t="e">
        <f>IF($R$7="Invalid","Internal Error, Contact Support",VLOOKUP(eDESIND!J13,DI!$A$5:$B$400,2,FALSE))</f>
        <v>#N/A</v>
      </c>
      <c r="G13" s="99" t="e">
        <f>IF($R$7="Invalid","Internal Error, Contact Support",VLOOKUP(eDESIND!L13,DI!$A$5:$B$400,2,FALSE))</f>
        <v>#N/A</v>
      </c>
      <c r="H13" s="99" t="e">
        <f>IF($R$7="Invalid","Internal Error, Contact Support",VLOOKUP(eDESIND!N13,DI!$A$5:$B$400,2,FALSE))</f>
        <v>#N/A</v>
      </c>
      <c r="I13" s="99" t="e">
        <f>IF($R$7="Invalid","Internal Error, Contact Support",VLOOKUP(eDESIND!P13,DI!$A$5:$B$400,2,FALSE))</f>
        <v>#N/A</v>
      </c>
      <c r="J13" s="99" t="e">
        <f>IF($R$7="Invalid","Internal Error, Contact Support",VLOOKUP(eDESIND!R13,DI!$A$5:$B$400,2,FALSE))</f>
        <v>#N/A</v>
      </c>
      <c r="K13" s="99" t="e">
        <f>IF($R$7="Invalid","Internal Error, Contact Support",VLOOKUP(eDESIND!T13,DI!$A$5:$B$400,2,FALSE))</f>
        <v>#N/A</v>
      </c>
      <c r="L13" s="99" t="e">
        <f>IF($R$7="Invalid","Internal Error, Contact Support",VLOOKUP(eDESIND!V13,DI!$A$5:$B$400,2,FALSE))</f>
        <v>#N/A</v>
      </c>
      <c r="M13" s="99" t="e">
        <f>IF($R$7="Invalid","Internal Error, Contact Support",VLOOKUP(eDESIND!X13,DI!$A$5:$B$400,2,FALSE))</f>
        <v>#N/A</v>
      </c>
      <c r="N13" s="99" t="e">
        <f>IF($R$7="Invalid","Internal Error, Contact Support",VLOOKUP(eDESIND!Z13,DI!$A$5:$B$400,2,FALSE))</f>
        <v>#N/A</v>
      </c>
      <c r="O13" s="99" t="e">
        <f>IF($R$7="Invalid","Internal Error, Contact Support",VLOOKUP(eDESIND!AB13,DI!$A$5:$B$400,2,FALSE))</f>
        <v>#N/A</v>
      </c>
    </row>
    <row r="14" spans="1:19" ht="20.100000000000001" customHeight="1">
      <c r="A14" s="97">
        <f>eSPAR!A13</f>
        <v>0</v>
      </c>
      <c r="B14" s="98">
        <f>eSPAR!B13</f>
        <v>0</v>
      </c>
      <c r="C14" s="99" t="e">
        <f>IF($R$7="Invalid","Internal Error, Contact Support",VLOOKUP(eDESIND!D14,DI!$A$5:$B$400,2,FALSE))</f>
        <v>#N/A</v>
      </c>
      <c r="D14" s="99" t="e">
        <f>IF($R$7="Invalid","Internal Error, Contact Support",VLOOKUP(eDESIND!F14,DI!$A$5:$B$400,2,FALSE))</f>
        <v>#N/A</v>
      </c>
      <c r="E14" s="99" t="e">
        <f>IF($R$7="Invalid","Internal Error, Contact Support",VLOOKUP(eDESIND!H14,DI!$A$5:$B$400,2,FALSE))</f>
        <v>#N/A</v>
      </c>
      <c r="F14" s="99" t="e">
        <f>IF($R$7="Invalid","Internal Error, Contact Support",VLOOKUP(eDESIND!J14,DI!$A$5:$B$400,2,FALSE))</f>
        <v>#N/A</v>
      </c>
      <c r="G14" s="99" t="e">
        <f>IF($R$7="Invalid","Internal Error, Contact Support",VLOOKUP(eDESIND!L14,DI!$A$5:$B$400,2,FALSE))</f>
        <v>#N/A</v>
      </c>
      <c r="H14" s="99" t="e">
        <f>IF($R$7="Invalid","Internal Error, Contact Support",VLOOKUP(eDESIND!N14,DI!$A$5:$B$400,2,FALSE))</f>
        <v>#N/A</v>
      </c>
      <c r="I14" s="99" t="e">
        <f>IF($R$7="Invalid","Internal Error, Contact Support",VLOOKUP(eDESIND!P14,DI!$A$5:$B$400,2,FALSE))</f>
        <v>#N/A</v>
      </c>
      <c r="J14" s="99" t="e">
        <f>IF($R$7="Invalid","Internal Error, Contact Support",VLOOKUP(eDESIND!R14,DI!$A$5:$B$400,2,FALSE))</f>
        <v>#N/A</v>
      </c>
      <c r="K14" s="99" t="e">
        <f>IF($R$7="Invalid","Internal Error, Contact Support",VLOOKUP(eDESIND!T14,DI!$A$5:$B$400,2,FALSE))</f>
        <v>#N/A</v>
      </c>
      <c r="L14" s="99" t="e">
        <f>IF($R$7="Invalid","Internal Error, Contact Support",VLOOKUP(eDESIND!V14,DI!$A$5:$B$400,2,FALSE))</f>
        <v>#N/A</v>
      </c>
      <c r="M14" s="99" t="e">
        <f>IF($R$7="Invalid","Internal Error, Contact Support",VLOOKUP(eDESIND!X14,DI!$A$5:$B$400,2,FALSE))</f>
        <v>#N/A</v>
      </c>
      <c r="N14" s="99" t="e">
        <f>IF($R$7="Invalid","Internal Error, Contact Support",VLOOKUP(eDESIND!Z14,DI!$A$5:$B$400,2,FALSE))</f>
        <v>#N/A</v>
      </c>
      <c r="O14" s="99" t="e">
        <f>IF($R$7="Invalid","Internal Error, Contact Support",VLOOKUP(eDESIND!AB14,DI!$A$5:$B$400,2,FALSE))</f>
        <v>#N/A</v>
      </c>
    </row>
    <row r="15" spans="1:19" ht="20.100000000000001" customHeight="1">
      <c r="A15" s="97">
        <f>eSPAR!A14</f>
        <v>0</v>
      </c>
      <c r="B15" s="98">
        <f>eSPAR!B14</f>
        <v>0</v>
      </c>
      <c r="C15" s="99" t="e">
        <f>IF($R$7="Invalid","Internal Error, Contact Support",VLOOKUP(eDESIND!D15,DI!$A$5:$B$400,2,FALSE))</f>
        <v>#N/A</v>
      </c>
      <c r="D15" s="99" t="e">
        <f>IF($R$7="Invalid","Internal Error, Contact Support",VLOOKUP(eDESIND!F15,DI!$A$5:$B$400,2,FALSE))</f>
        <v>#N/A</v>
      </c>
      <c r="E15" s="99" t="e">
        <f>IF($R$7="Invalid","Internal Error, Contact Support",VLOOKUP(eDESIND!H15,DI!$A$5:$B$400,2,FALSE))</f>
        <v>#N/A</v>
      </c>
      <c r="F15" s="99" t="e">
        <f>IF($R$7="Invalid","Internal Error, Contact Support",VLOOKUP(eDESIND!J15,DI!$A$5:$B$400,2,FALSE))</f>
        <v>#N/A</v>
      </c>
      <c r="G15" s="99" t="e">
        <f>IF($R$7="Invalid","Internal Error, Contact Support",VLOOKUP(eDESIND!L15,DI!$A$5:$B$400,2,FALSE))</f>
        <v>#N/A</v>
      </c>
      <c r="H15" s="99" t="e">
        <f>IF($R$7="Invalid","Internal Error, Contact Support",VLOOKUP(eDESIND!N15,DI!$A$5:$B$400,2,FALSE))</f>
        <v>#N/A</v>
      </c>
      <c r="I15" s="99" t="e">
        <f>IF($R$7="Invalid","Internal Error, Contact Support",VLOOKUP(eDESIND!P15,DI!$A$5:$B$400,2,FALSE))</f>
        <v>#N/A</v>
      </c>
      <c r="J15" s="99" t="e">
        <f>IF($R$7="Invalid","Internal Error, Contact Support",VLOOKUP(eDESIND!R15,DI!$A$5:$B$400,2,FALSE))</f>
        <v>#N/A</v>
      </c>
      <c r="K15" s="99" t="e">
        <f>IF($R$7="Invalid","Internal Error, Contact Support",VLOOKUP(eDESIND!T15,DI!$A$5:$B$400,2,FALSE))</f>
        <v>#N/A</v>
      </c>
      <c r="L15" s="99" t="e">
        <f>IF($R$7="Invalid","Internal Error, Contact Support",VLOOKUP(eDESIND!V15,DI!$A$5:$B$400,2,FALSE))</f>
        <v>#N/A</v>
      </c>
      <c r="M15" s="99" t="e">
        <f>IF($R$7="Invalid","Internal Error, Contact Support",VLOOKUP(eDESIND!X15,DI!$A$5:$B$400,2,FALSE))</f>
        <v>#N/A</v>
      </c>
      <c r="N15" s="99" t="e">
        <f>IF($R$7="Invalid","Internal Error, Contact Support",VLOOKUP(eDESIND!Z15,DI!$A$5:$B$400,2,FALSE))</f>
        <v>#N/A</v>
      </c>
      <c r="O15" s="99" t="e">
        <f>IF($R$7="Invalid","Internal Error, Contact Support",VLOOKUP(eDESIND!AB15,DI!$A$5:$B$400,2,FALSE))</f>
        <v>#N/A</v>
      </c>
    </row>
    <row r="16" spans="1:19" ht="20.100000000000001" customHeight="1">
      <c r="A16" s="97">
        <f>eSPAR!A15</f>
        <v>0</v>
      </c>
      <c r="B16" s="98">
        <f>eSPAR!B15</f>
        <v>0</v>
      </c>
      <c r="C16" s="99" t="e">
        <f>IF($R$7="Invalid","Internal Error, Contact Support",VLOOKUP(eDESIND!D16,DI!$A$5:$B$400,2,FALSE))</f>
        <v>#N/A</v>
      </c>
      <c r="D16" s="99" t="e">
        <f>IF($R$7="Invalid","Internal Error, Contact Support",VLOOKUP(eDESIND!F16,DI!$A$5:$B$400,2,FALSE))</f>
        <v>#N/A</v>
      </c>
      <c r="E16" s="99" t="e">
        <f>IF($R$7="Invalid","Internal Error, Contact Support",VLOOKUP(eDESIND!H16,DI!$A$5:$B$400,2,FALSE))</f>
        <v>#N/A</v>
      </c>
      <c r="F16" s="99" t="e">
        <f>IF($R$7="Invalid","Internal Error, Contact Support",VLOOKUP(eDESIND!J16,DI!$A$5:$B$400,2,FALSE))</f>
        <v>#N/A</v>
      </c>
      <c r="G16" s="99" t="e">
        <f>IF($R$7="Invalid","Internal Error, Contact Support",VLOOKUP(eDESIND!L16,DI!$A$5:$B$400,2,FALSE))</f>
        <v>#N/A</v>
      </c>
      <c r="H16" s="99" t="e">
        <f>IF($R$7="Invalid","Internal Error, Contact Support",VLOOKUP(eDESIND!N16,DI!$A$5:$B$400,2,FALSE))</f>
        <v>#N/A</v>
      </c>
      <c r="I16" s="99" t="e">
        <f>IF($R$7="Invalid","Internal Error, Contact Support",VLOOKUP(eDESIND!P16,DI!$A$5:$B$400,2,FALSE))</f>
        <v>#N/A</v>
      </c>
      <c r="J16" s="99" t="e">
        <f>IF($R$7="Invalid","Internal Error, Contact Support",VLOOKUP(eDESIND!R16,DI!$A$5:$B$400,2,FALSE))</f>
        <v>#N/A</v>
      </c>
      <c r="K16" s="99" t="e">
        <f>IF($R$7="Invalid","Internal Error, Contact Support",VLOOKUP(eDESIND!T16,DI!$A$5:$B$400,2,FALSE))</f>
        <v>#N/A</v>
      </c>
      <c r="L16" s="99" t="e">
        <f>IF($R$7="Invalid","Internal Error, Contact Support",VLOOKUP(eDESIND!V16,DI!$A$5:$B$400,2,FALSE))</f>
        <v>#N/A</v>
      </c>
      <c r="M16" s="99" t="e">
        <f>IF($R$7="Invalid","Internal Error, Contact Support",VLOOKUP(eDESIND!X16,DI!$A$5:$B$400,2,FALSE))</f>
        <v>#N/A</v>
      </c>
      <c r="N16" s="99" t="e">
        <f>IF($R$7="Invalid","Internal Error, Contact Support",VLOOKUP(eDESIND!Z16,DI!$A$5:$B$400,2,FALSE))</f>
        <v>#N/A</v>
      </c>
      <c r="O16" s="99" t="e">
        <f>IF($R$7="Invalid","Internal Error, Contact Support",VLOOKUP(eDESIND!AB16,DI!$A$5:$B$400,2,FALSE))</f>
        <v>#N/A</v>
      </c>
    </row>
    <row r="17" spans="1:15" ht="20.100000000000001" customHeight="1">
      <c r="A17" s="97">
        <f>eSPAR!A16</f>
        <v>0</v>
      </c>
      <c r="B17" s="98">
        <f>eSPAR!B16</f>
        <v>0</v>
      </c>
      <c r="C17" s="99" t="e">
        <f>IF($R$7="Invalid","Internal Error, Contact Support",VLOOKUP(eDESIND!D17,DI!$A$5:$B$400,2,FALSE))</f>
        <v>#N/A</v>
      </c>
      <c r="D17" s="99" t="e">
        <f>IF($R$7="Invalid","Internal Error, Contact Support",VLOOKUP(eDESIND!F17,DI!$A$5:$B$400,2,FALSE))</f>
        <v>#N/A</v>
      </c>
      <c r="E17" s="99" t="e">
        <f>IF($R$7="Invalid","Internal Error, Contact Support",VLOOKUP(eDESIND!H17,DI!$A$5:$B$400,2,FALSE))</f>
        <v>#N/A</v>
      </c>
      <c r="F17" s="99" t="e">
        <f>IF($R$7="Invalid","Internal Error, Contact Support",VLOOKUP(eDESIND!J17,DI!$A$5:$B$400,2,FALSE))</f>
        <v>#N/A</v>
      </c>
      <c r="G17" s="99" t="e">
        <f>IF($R$7="Invalid","Internal Error, Contact Support",VLOOKUP(eDESIND!L17,DI!$A$5:$B$400,2,FALSE))</f>
        <v>#N/A</v>
      </c>
      <c r="H17" s="99" t="e">
        <f>IF($R$7="Invalid","Internal Error, Contact Support",VLOOKUP(eDESIND!N17,DI!$A$5:$B$400,2,FALSE))</f>
        <v>#N/A</v>
      </c>
      <c r="I17" s="99" t="e">
        <f>IF($R$7="Invalid","Internal Error, Contact Support",VLOOKUP(eDESIND!P17,DI!$A$5:$B$400,2,FALSE))</f>
        <v>#N/A</v>
      </c>
      <c r="J17" s="99" t="e">
        <f>IF($R$7="Invalid","Internal Error, Contact Support",VLOOKUP(eDESIND!R17,DI!$A$5:$B$400,2,FALSE))</f>
        <v>#N/A</v>
      </c>
      <c r="K17" s="99" t="e">
        <f>IF($R$7="Invalid","Internal Error, Contact Support",VLOOKUP(eDESIND!T17,DI!$A$5:$B$400,2,FALSE))</f>
        <v>#N/A</v>
      </c>
      <c r="L17" s="99" t="e">
        <f>IF($R$7="Invalid","Internal Error, Contact Support",VLOOKUP(eDESIND!V17,DI!$A$5:$B$400,2,FALSE))</f>
        <v>#N/A</v>
      </c>
      <c r="M17" s="99" t="e">
        <f>IF($R$7="Invalid","Internal Error, Contact Support",VLOOKUP(eDESIND!X17,DI!$A$5:$B$400,2,FALSE))</f>
        <v>#N/A</v>
      </c>
      <c r="N17" s="99" t="e">
        <f>IF($R$7="Invalid","Internal Error, Contact Support",VLOOKUP(eDESIND!Z17,DI!$A$5:$B$400,2,FALSE))</f>
        <v>#N/A</v>
      </c>
      <c r="O17" s="99" t="e">
        <f>IF($R$7="Invalid","Internal Error, Contact Support",VLOOKUP(eDESIND!AB17,DI!$A$5:$B$400,2,FALSE))</f>
        <v>#N/A</v>
      </c>
    </row>
    <row r="18" spans="1:15" ht="20.100000000000001" customHeight="1">
      <c r="A18" s="97">
        <f>eSPAR!A17</f>
        <v>0</v>
      </c>
      <c r="B18" s="98">
        <f>eSPAR!B17</f>
        <v>0</v>
      </c>
      <c r="C18" s="99" t="e">
        <f>IF($R$7="Invalid","Internal Error, Contact Support",VLOOKUP(eDESIND!D18,DI!$A$5:$B$400,2,FALSE))</f>
        <v>#N/A</v>
      </c>
      <c r="D18" s="99" t="e">
        <f>IF($R$7="Invalid","Internal Error, Contact Support",VLOOKUP(eDESIND!F18,DI!$A$5:$B$400,2,FALSE))</f>
        <v>#N/A</v>
      </c>
      <c r="E18" s="99" t="e">
        <f>IF($R$7="Invalid","Internal Error, Contact Support",VLOOKUP(eDESIND!H18,DI!$A$5:$B$400,2,FALSE))</f>
        <v>#N/A</v>
      </c>
      <c r="F18" s="99" t="e">
        <f>IF($R$7="Invalid","Internal Error, Contact Support",VLOOKUP(eDESIND!J18,DI!$A$5:$B$400,2,FALSE))</f>
        <v>#N/A</v>
      </c>
      <c r="G18" s="99" t="e">
        <f>IF($R$7="Invalid","Internal Error, Contact Support",VLOOKUP(eDESIND!L18,DI!$A$5:$B$400,2,FALSE))</f>
        <v>#N/A</v>
      </c>
      <c r="H18" s="99" t="e">
        <f>IF($R$7="Invalid","Internal Error, Contact Support",VLOOKUP(eDESIND!N18,DI!$A$5:$B$400,2,FALSE))</f>
        <v>#N/A</v>
      </c>
      <c r="I18" s="99" t="e">
        <f>IF($R$7="Invalid","Internal Error, Contact Support",VLOOKUP(eDESIND!P18,DI!$A$5:$B$400,2,FALSE))</f>
        <v>#N/A</v>
      </c>
      <c r="J18" s="99" t="e">
        <f>IF($R$7="Invalid","Internal Error, Contact Support",VLOOKUP(eDESIND!R18,DI!$A$5:$B$400,2,FALSE))</f>
        <v>#N/A</v>
      </c>
      <c r="K18" s="99" t="e">
        <f>IF($R$7="Invalid","Internal Error, Contact Support",VLOOKUP(eDESIND!T18,DI!$A$5:$B$400,2,FALSE))</f>
        <v>#N/A</v>
      </c>
      <c r="L18" s="99" t="e">
        <f>IF($R$7="Invalid","Internal Error, Contact Support",VLOOKUP(eDESIND!V18,DI!$A$5:$B$400,2,FALSE))</f>
        <v>#N/A</v>
      </c>
      <c r="M18" s="99" t="e">
        <f>IF($R$7="Invalid","Internal Error, Contact Support",VLOOKUP(eDESIND!X18,DI!$A$5:$B$400,2,FALSE))</f>
        <v>#N/A</v>
      </c>
      <c r="N18" s="99" t="e">
        <f>IF($R$7="Invalid","Internal Error, Contact Support",VLOOKUP(eDESIND!Z18,DI!$A$5:$B$400,2,FALSE))</f>
        <v>#N/A</v>
      </c>
      <c r="O18" s="99" t="e">
        <f>IF($R$7="Invalid","Internal Error, Contact Support",VLOOKUP(eDESIND!AB18,DI!$A$5:$B$400,2,FALSE))</f>
        <v>#N/A</v>
      </c>
    </row>
    <row r="19" spans="1:15" ht="20.100000000000001" customHeight="1">
      <c r="A19" s="97">
        <f>eSPAR!A18</f>
        <v>0</v>
      </c>
      <c r="B19" s="98">
        <f>eSPAR!B18</f>
        <v>0</v>
      </c>
      <c r="C19" s="99" t="e">
        <f>IF($R$7="Invalid","Internal Error, Contact Support",VLOOKUP(eDESIND!D19,DI!$A$5:$B$400,2,FALSE))</f>
        <v>#N/A</v>
      </c>
      <c r="D19" s="99" t="e">
        <f>IF($R$7="Invalid","Internal Error, Contact Support",VLOOKUP(eDESIND!F19,DI!$A$5:$B$400,2,FALSE))</f>
        <v>#N/A</v>
      </c>
      <c r="E19" s="99" t="e">
        <f>IF($R$7="Invalid","Internal Error, Contact Support",VLOOKUP(eDESIND!H19,DI!$A$5:$B$400,2,FALSE))</f>
        <v>#N/A</v>
      </c>
      <c r="F19" s="99" t="e">
        <f>IF($R$7="Invalid","Internal Error, Contact Support",VLOOKUP(eDESIND!J19,DI!$A$5:$B$400,2,FALSE))</f>
        <v>#N/A</v>
      </c>
      <c r="G19" s="99" t="e">
        <f>IF($R$7="Invalid","Internal Error, Contact Support",VLOOKUP(eDESIND!L19,DI!$A$5:$B$400,2,FALSE))</f>
        <v>#N/A</v>
      </c>
      <c r="H19" s="99" t="e">
        <f>IF($R$7="Invalid","Internal Error, Contact Support",VLOOKUP(eDESIND!N19,DI!$A$5:$B$400,2,FALSE))</f>
        <v>#N/A</v>
      </c>
      <c r="I19" s="99" t="e">
        <f>IF($R$7="Invalid","Internal Error, Contact Support",VLOOKUP(eDESIND!P19,DI!$A$5:$B$400,2,FALSE))</f>
        <v>#N/A</v>
      </c>
      <c r="J19" s="99" t="e">
        <f>IF($R$7="Invalid","Internal Error, Contact Support",VLOOKUP(eDESIND!R19,DI!$A$5:$B$400,2,FALSE))</f>
        <v>#N/A</v>
      </c>
      <c r="K19" s="99" t="e">
        <f>IF($R$7="Invalid","Internal Error, Contact Support",VLOOKUP(eDESIND!T19,DI!$A$5:$B$400,2,FALSE))</f>
        <v>#N/A</v>
      </c>
      <c r="L19" s="99" t="e">
        <f>IF($R$7="Invalid","Internal Error, Contact Support",VLOOKUP(eDESIND!V19,DI!$A$5:$B$400,2,FALSE))</f>
        <v>#N/A</v>
      </c>
      <c r="M19" s="99" t="e">
        <f>IF($R$7="Invalid","Internal Error, Contact Support",VLOOKUP(eDESIND!X19,DI!$A$5:$B$400,2,FALSE))</f>
        <v>#N/A</v>
      </c>
      <c r="N19" s="99" t="e">
        <f>IF($R$7="Invalid","Internal Error, Contact Support",VLOOKUP(eDESIND!Z19,DI!$A$5:$B$400,2,FALSE))</f>
        <v>#N/A</v>
      </c>
      <c r="O19" s="99" t="e">
        <f>IF($R$7="Invalid","Internal Error, Contact Support",VLOOKUP(eDESIND!AB19,DI!$A$5:$B$400,2,FALSE))</f>
        <v>#N/A</v>
      </c>
    </row>
    <row r="20" spans="1:15" ht="20.100000000000001" customHeight="1">
      <c r="A20" s="97">
        <f>eSPAR!A19</f>
        <v>0</v>
      </c>
      <c r="B20" s="98">
        <f>eSPAR!B19</f>
        <v>0</v>
      </c>
      <c r="C20" s="99" t="e">
        <f>IF($R$7="Invalid","Internal Error, Contact Support",VLOOKUP(eDESIND!D20,DI!$A$5:$B$400,2,FALSE))</f>
        <v>#N/A</v>
      </c>
      <c r="D20" s="99" t="e">
        <f>IF($R$7="Invalid","Internal Error, Contact Support",VLOOKUP(eDESIND!F20,DI!$A$5:$B$400,2,FALSE))</f>
        <v>#N/A</v>
      </c>
      <c r="E20" s="99" t="e">
        <f>IF($R$7="Invalid","Internal Error, Contact Support",VLOOKUP(eDESIND!H20,DI!$A$5:$B$400,2,FALSE))</f>
        <v>#N/A</v>
      </c>
      <c r="F20" s="99" t="e">
        <f>IF($R$7="Invalid","Internal Error, Contact Support",VLOOKUP(eDESIND!J20,DI!$A$5:$B$400,2,FALSE))</f>
        <v>#N/A</v>
      </c>
      <c r="G20" s="99" t="e">
        <f>IF($R$7="Invalid","Internal Error, Contact Support",VLOOKUP(eDESIND!L20,DI!$A$5:$B$400,2,FALSE))</f>
        <v>#N/A</v>
      </c>
      <c r="H20" s="99" t="e">
        <f>IF($R$7="Invalid","Internal Error, Contact Support",VLOOKUP(eDESIND!N20,DI!$A$5:$B$400,2,FALSE))</f>
        <v>#N/A</v>
      </c>
      <c r="I20" s="99" t="e">
        <f>IF($R$7="Invalid","Internal Error, Contact Support",VLOOKUP(eDESIND!P20,DI!$A$5:$B$400,2,FALSE))</f>
        <v>#N/A</v>
      </c>
      <c r="J20" s="99" t="e">
        <f>IF($R$7="Invalid","Internal Error, Contact Support",VLOOKUP(eDESIND!R20,DI!$A$5:$B$400,2,FALSE))</f>
        <v>#N/A</v>
      </c>
      <c r="K20" s="99" t="e">
        <f>IF($R$7="Invalid","Internal Error, Contact Support",VLOOKUP(eDESIND!T20,DI!$A$5:$B$400,2,FALSE))</f>
        <v>#N/A</v>
      </c>
      <c r="L20" s="99" t="e">
        <f>IF($R$7="Invalid","Internal Error, Contact Support",VLOOKUP(eDESIND!V20,DI!$A$5:$B$400,2,FALSE))</f>
        <v>#N/A</v>
      </c>
      <c r="M20" s="99" t="e">
        <f>IF($R$7="Invalid","Internal Error, Contact Support",VLOOKUP(eDESIND!X20,DI!$A$5:$B$400,2,FALSE))</f>
        <v>#N/A</v>
      </c>
      <c r="N20" s="99" t="e">
        <f>IF($R$7="Invalid","Internal Error, Contact Support",VLOOKUP(eDESIND!Z20,DI!$A$5:$B$400,2,FALSE))</f>
        <v>#N/A</v>
      </c>
      <c r="O20" s="99" t="e">
        <f>IF($R$7="Invalid","Internal Error, Contact Support",VLOOKUP(eDESIND!AB20,DI!$A$5:$B$400,2,FALSE))</f>
        <v>#N/A</v>
      </c>
    </row>
    <row r="21" spans="1:15" ht="20.100000000000001" customHeight="1">
      <c r="A21" s="97">
        <f>eSPAR!A20</f>
        <v>0</v>
      </c>
      <c r="B21" s="98">
        <f>eSPAR!B20</f>
        <v>0</v>
      </c>
      <c r="C21" s="99" t="e">
        <f>IF($R$7="Invalid","Internal Error, Contact Support",VLOOKUP(eDESIND!D21,DI!$A$5:$B$400,2,FALSE))</f>
        <v>#N/A</v>
      </c>
      <c r="D21" s="99" t="e">
        <f>IF($R$7="Invalid","Internal Error, Contact Support",VLOOKUP(eDESIND!F21,DI!$A$5:$B$400,2,FALSE))</f>
        <v>#N/A</v>
      </c>
      <c r="E21" s="99" t="e">
        <f>IF($R$7="Invalid","Internal Error, Contact Support",VLOOKUP(eDESIND!H21,DI!$A$5:$B$400,2,FALSE))</f>
        <v>#N/A</v>
      </c>
      <c r="F21" s="99" t="e">
        <f>IF($R$7="Invalid","Internal Error, Contact Support",VLOOKUP(eDESIND!J21,DI!$A$5:$B$400,2,FALSE))</f>
        <v>#N/A</v>
      </c>
      <c r="G21" s="99" t="e">
        <f>IF($R$7="Invalid","Internal Error, Contact Support",VLOOKUP(eDESIND!L21,DI!$A$5:$B$400,2,FALSE))</f>
        <v>#N/A</v>
      </c>
      <c r="H21" s="99" t="e">
        <f>IF($R$7="Invalid","Internal Error, Contact Support",VLOOKUP(eDESIND!N21,DI!$A$5:$B$400,2,FALSE))</f>
        <v>#N/A</v>
      </c>
      <c r="I21" s="99" t="e">
        <f>IF($R$7="Invalid","Internal Error, Contact Support",VLOOKUP(eDESIND!P21,DI!$A$5:$B$400,2,FALSE))</f>
        <v>#N/A</v>
      </c>
      <c r="J21" s="99" t="e">
        <f>IF($R$7="Invalid","Internal Error, Contact Support",VLOOKUP(eDESIND!R21,DI!$A$5:$B$400,2,FALSE))</f>
        <v>#N/A</v>
      </c>
      <c r="K21" s="99" t="e">
        <f>IF($R$7="Invalid","Internal Error, Contact Support",VLOOKUP(eDESIND!T21,DI!$A$5:$B$400,2,FALSE))</f>
        <v>#N/A</v>
      </c>
      <c r="L21" s="99" t="e">
        <f>IF($R$7="Invalid","Internal Error, Contact Support",VLOOKUP(eDESIND!V21,DI!$A$5:$B$400,2,FALSE))</f>
        <v>#N/A</v>
      </c>
      <c r="M21" s="99" t="e">
        <f>IF($R$7="Invalid","Internal Error, Contact Support",VLOOKUP(eDESIND!X21,DI!$A$5:$B$400,2,FALSE))</f>
        <v>#N/A</v>
      </c>
      <c r="N21" s="99" t="e">
        <f>IF($R$7="Invalid","Internal Error, Contact Support",VLOOKUP(eDESIND!Z21,DI!$A$5:$B$400,2,FALSE))</f>
        <v>#N/A</v>
      </c>
      <c r="O21" s="99" t="e">
        <f>IF($R$7="Invalid","Internal Error, Contact Support",VLOOKUP(eDESIND!AB21,DI!$A$5:$B$400,2,FALSE))</f>
        <v>#N/A</v>
      </c>
    </row>
    <row r="22" spans="1:15" ht="20.100000000000001" customHeight="1">
      <c r="A22" s="97">
        <f>eSPAR!A21</f>
        <v>0</v>
      </c>
      <c r="B22" s="98">
        <f>eSPAR!B21</f>
        <v>0</v>
      </c>
      <c r="C22" s="99" t="e">
        <f>IF($R$7="Invalid","Internal Error, Contact Support",VLOOKUP(eDESIND!D22,DI!$A$5:$B$400,2,FALSE))</f>
        <v>#N/A</v>
      </c>
      <c r="D22" s="99" t="e">
        <f>IF($R$7="Invalid","Internal Error, Contact Support",VLOOKUP(eDESIND!F22,DI!$A$5:$B$400,2,FALSE))</f>
        <v>#N/A</v>
      </c>
      <c r="E22" s="99" t="e">
        <f>IF($R$7="Invalid","Internal Error, Contact Support",VLOOKUP(eDESIND!H22,DI!$A$5:$B$400,2,FALSE))</f>
        <v>#N/A</v>
      </c>
      <c r="F22" s="99" t="e">
        <f>IF($R$7="Invalid","Internal Error, Contact Support",VLOOKUP(eDESIND!J22,DI!$A$5:$B$400,2,FALSE))</f>
        <v>#N/A</v>
      </c>
      <c r="G22" s="99" t="e">
        <f>IF($R$7="Invalid","Internal Error, Contact Support",VLOOKUP(eDESIND!L22,DI!$A$5:$B$400,2,FALSE))</f>
        <v>#N/A</v>
      </c>
      <c r="H22" s="99" t="e">
        <f>IF($R$7="Invalid","Internal Error, Contact Support",VLOOKUP(eDESIND!N22,DI!$A$5:$B$400,2,FALSE))</f>
        <v>#N/A</v>
      </c>
      <c r="I22" s="99" t="e">
        <f>IF($R$7="Invalid","Internal Error, Contact Support",VLOOKUP(eDESIND!P22,DI!$A$5:$B$400,2,FALSE))</f>
        <v>#N/A</v>
      </c>
      <c r="J22" s="99" t="e">
        <f>IF($R$7="Invalid","Internal Error, Contact Support",VLOOKUP(eDESIND!R22,DI!$A$5:$B$400,2,FALSE))</f>
        <v>#N/A</v>
      </c>
      <c r="K22" s="99" t="e">
        <f>IF($R$7="Invalid","Internal Error, Contact Support",VLOOKUP(eDESIND!T22,DI!$A$5:$B$400,2,FALSE))</f>
        <v>#N/A</v>
      </c>
      <c r="L22" s="99" t="e">
        <f>IF($R$7="Invalid","Internal Error, Contact Support",VLOOKUP(eDESIND!V22,DI!$A$5:$B$400,2,FALSE))</f>
        <v>#N/A</v>
      </c>
      <c r="M22" s="99" t="e">
        <f>IF($R$7="Invalid","Internal Error, Contact Support",VLOOKUP(eDESIND!X22,DI!$A$5:$B$400,2,FALSE))</f>
        <v>#N/A</v>
      </c>
      <c r="N22" s="99" t="e">
        <f>IF($R$7="Invalid","Internal Error, Contact Support",VLOOKUP(eDESIND!Z22,DI!$A$5:$B$400,2,FALSE))</f>
        <v>#N/A</v>
      </c>
      <c r="O22" s="99" t="e">
        <f>IF($R$7="Invalid","Internal Error, Contact Support",VLOOKUP(eDESIND!AB22,DI!$A$5:$B$400,2,FALSE))</f>
        <v>#N/A</v>
      </c>
    </row>
    <row r="23" spans="1:15" ht="20.100000000000001" customHeight="1">
      <c r="A23" s="97">
        <f>eSPAR!A22</f>
        <v>0</v>
      </c>
      <c r="B23" s="98">
        <f>eSPAR!B22</f>
        <v>0</v>
      </c>
      <c r="C23" s="99" t="e">
        <f>IF($R$7="Invalid","Internal Error, Contact Support",VLOOKUP(eDESIND!D23,DI!$A$5:$B$400,2,FALSE))</f>
        <v>#N/A</v>
      </c>
      <c r="D23" s="99" t="e">
        <f>IF($R$7="Invalid","Internal Error, Contact Support",VLOOKUP(eDESIND!F23,DI!$A$5:$B$400,2,FALSE))</f>
        <v>#N/A</v>
      </c>
      <c r="E23" s="99" t="e">
        <f>IF($R$7="Invalid","Internal Error, Contact Support",VLOOKUP(eDESIND!H23,DI!$A$5:$B$400,2,FALSE))</f>
        <v>#N/A</v>
      </c>
      <c r="F23" s="99" t="e">
        <f>IF($R$7="Invalid","Internal Error, Contact Support",VLOOKUP(eDESIND!J23,DI!$A$5:$B$400,2,FALSE))</f>
        <v>#N/A</v>
      </c>
      <c r="G23" s="99" t="e">
        <f>IF($R$7="Invalid","Internal Error, Contact Support",VLOOKUP(eDESIND!L23,DI!$A$5:$B$400,2,FALSE))</f>
        <v>#N/A</v>
      </c>
      <c r="H23" s="99" t="e">
        <f>IF($R$7="Invalid","Internal Error, Contact Support",VLOOKUP(eDESIND!N23,DI!$A$5:$B$400,2,FALSE))</f>
        <v>#N/A</v>
      </c>
      <c r="I23" s="99" t="e">
        <f>IF($R$7="Invalid","Internal Error, Contact Support",VLOOKUP(eDESIND!P23,DI!$A$5:$B$400,2,FALSE))</f>
        <v>#N/A</v>
      </c>
      <c r="J23" s="99" t="e">
        <f>IF($R$7="Invalid","Internal Error, Contact Support",VLOOKUP(eDESIND!R23,DI!$A$5:$B$400,2,FALSE))</f>
        <v>#N/A</v>
      </c>
      <c r="K23" s="99" t="e">
        <f>IF($R$7="Invalid","Internal Error, Contact Support",VLOOKUP(eDESIND!T23,DI!$A$5:$B$400,2,FALSE))</f>
        <v>#N/A</v>
      </c>
      <c r="L23" s="99" t="e">
        <f>IF($R$7="Invalid","Internal Error, Contact Support",VLOOKUP(eDESIND!V23,DI!$A$5:$B$400,2,FALSE))</f>
        <v>#N/A</v>
      </c>
      <c r="M23" s="99" t="e">
        <f>IF($R$7="Invalid","Internal Error, Contact Support",VLOOKUP(eDESIND!X23,DI!$A$5:$B$400,2,FALSE))</f>
        <v>#N/A</v>
      </c>
      <c r="N23" s="99" t="e">
        <f>IF($R$7="Invalid","Internal Error, Contact Support",VLOOKUP(eDESIND!Z23,DI!$A$5:$B$400,2,FALSE))</f>
        <v>#N/A</v>
      </c>
      <c r="O23" s="99" t="e">
        <f>IF($R$7="Invalid","Internal Error, Contact Support",VLOOKUP(eDESIND!AB23,DI!$A$5:$B$400,2,FALSE))</f>
        <v>#N/A</v>
      </c>
    </row>
    <row r="24" spans="1:15" ht="20.100000000000001" customHeight="1">
      <c r="A24" s="97">
        <f>eSPAR!A23</f>
        <v>0</v>
      </c>
      <c r="B24" s="98">
        <f>eSPAR!B23</f>
        <v>0</v>
      </c>
      <c r="C24" s="99" t="e">
        <f>IF($R$7="Invalid","Internal Error, Contact Support",VLOOKUP(eDESIND!D24,DI!$A$5:$B$400,2,FALSE))</f>
        <v>#N/A</v>
      </c>
      <c r="D24" s="99" t="e">
        <f>IF($R$7="Invalid","Internal Error, Contact Support",VLOOKUP(eDESIND!F24,DI!$A$5:$B$400,2,FALSE))</f>
        <v>#N/A</v>
      </c>
      <c r="E24" s="99" t="e">
        <f>IF($R$7="Invalid","Internal Error, Contact Support",VLOOKUP(eDESIND!H24,DI!$A$5:$B$400,2,FALSE))</f>
        <v>#N/A</v>
      </c>
      <c r="F24" s="99" t="e">
        <f>IF($R$7="Invalid","Internal Error, Contact Support",VLOOKUP(eDESIND!J24,DI!$A$5:$B$400,2,FALSE))</f>
        <v>#N/A</v>
      </c>
      <c r="G24" s="99" t="e">
        <f>IF($R$7="Invalid","Internal Error, Contact Support",VLOOKUP(eDESIND!L24,DI!$A$5:$B$400,2,FALSE))</f>
        <v>#N/A</v>
      </c>
      <c r="H24" s="99" t="e">
        <f>IF($R$7="Invalid","Internal Error, Contact Support",VLOOKUP(eDESIND!N24,DI!$A$5:$B$400,2,FALSE))</f>
        <v>#N/A</v>
      </c>
      <c r="I24" s="99" t="e">
        <f>IF($R$7="Invalid","Internal Error, Contact Support",VLOOKUP(eDESIND!P24,DI!$A$5:$B$400,2,FALSE))</f>
        <v>#N/A</v>
      </c>
      <c r="J24" s="99" t="e">
        <f>IF($R$7="Invalid","Internal Error, Contact Support",VLOOKUP(eDESIND!R24,DI!$A$5:$B$400,2,FALSE))</f>
        <v>#N/A</v>
      </c>
      <c r="K24" s="99" t="e">
        <f>IF($R$7="Invalid","Internal Error, Contact Support",VLOOKUP(eDESIND!T24,DI!$A$5:$B$400,2,FALSE))</f>
        <v>#N/A</v>
      </c>
      <c r="L24" s="99" t="e">
        <f>IF($R$7="Invalid","Internal Error, Contact Support",VLOOKUP(eDESIND!V24,DI!$A$5:$B$400,2,FALSE))</f>
        <v>#N/A</v>
      </c>
      <c r="M24" s="99" t="e">
        <f>IF($R$7="Invalid","Internal Error, Contact Support",VLOOKUP(eDESIND!X24,DI!$A$5:$B$400,2,FALSE))</f>
        <v>#N/A</v>
      </c>
      <c r="N24" s="99" t="e">
        <f>IF($R$7="Invalid","Internal Error, Contact Support",VLOOKUP(eDESIND!Z24,DI!$A$5:$B$400,2,FALSE))</f>
        <v>#N/A</v>
      </c>
      <c r="O24" s="99" t="e">
        <f>IF($R$7="Invalid","Internal Error, Contact Support",VLOOKUP(eDESIND!AB24,DI!$A$5:$B$400,2,FALSE))</f>
        <v>#N/A</v>
      </c>
    </row>
    <row r="25" spans="1:15" ht="20.100000000000001" customHeight="1">
      <c r="A25" s="97">
        <f>eSPAR!A24</f>
        <v>0</v>
      </c>
      <c r="B25" s="98">
        <f>eSPAR!B24</f>
        <v>0</v>
      </c>
      <c r="C25" s="99" t="e">
        <f>IF($R$7="Invalid","Internal Error, Contact Support",VLOOKUP(eDESIND!D25,DI!$A$5:$B$400,2,FALSE))</f>
        <v>#N/A</v>
      </c>
      <c r="D25" s="99" t="e">
        <f>IF($R$7="Invalid","Internal Error, Contact Support",VLOOKUP(eDESIND!F25,DI!$A$5:$B$400,2,FALSE))</f>
        <v>#N/A</v>
      </c>
      <c r="E25" s="99" t="e">
        <f>IF($R$7="Invalid","Internal Error, Contact Support",VLOOKUP(eDESIND!H25,DI!$A$5:$B$400,2,FALSE))</f>
        <v>#N/A</v>
      </c>
      <c r="F25" s="99" t="e">
        <f>IF($R$7="Invalid","Internal Error, Contact Support",VLOOKUP(eDESIND!J25,DI!$A$5:$B$400,2,FALSE))</f>
        <v>#N/A</v>
      </c>
      <c r="G25" s="99" t="e">
        <f>IF($R$7="Invalid","Internal Error, Contact Support",VLOOKUP(eDESIND!L25,DI!$A$5:$B$400,2,FALSE))</f>
        <v>#N/A</v>
      </c>
      <c r="H25" s="99" t="e">
        <f>IF($R$7="Invalid","Internal Error, Contact Support",VLOOKUP(eDESIND!N25,DI!$A$5:$B$400,2,FALSE))</f>
        <v>#N/A</v>
      </c>
      <c r="I25" s="99" t="e">
        <f>IF($R$7="Invalid","Internal Error, Contact Support",VLOOKUP(eDESIND!P25,DI!$A$5:$B$400,2,FALSE))</f>
        <v>#N/A</v>
      </c>
      <c r="J25" s="99" t="e">
        <f>IF($R$7="Invalid","Internal Error, Contact Support",VLOOKUP(eDESIND!R25,DI!$A$5:$B$400,2,FALSE))</f>
        <v>#N/A</v>
      </c>
      <c r="K25" s="99" t="e">
        <f>IF($R$7="Invalid","Internal Error, Contact Support",VLOOKUP(eDESIND!T25,DI!$A$5:$B$400,2,FALSE))</f>
        <v>#N/A</v>
      </c>
      <c r="L25" s="99" t="e">
        <f>IF($R$7="Invalid","Internal Error, Contact Support",VLOOKUP(eDESIND!V25,DI!$A$5:$B$400,2,FALSE))</f>
        <v>#N/A</v>
      </c>
      <c r="M25" s="99" t="e">
        <f>IF($R$7="Invalid","Internal Error, Contact Support",VLOOKUP(eDESIND!X25,DI!$A$5:$B$400,2,FALSE))</f>
        <v>#N/A</v>
      </c>
      <c r="N25" s="99" t="e">
        <f>IF($R$7="Invalid","Internal Error, Contact Support",VLOOKUP(eDESIND!Z25,DI!$A$5:$B$400,2,FALSE))</f>
        <v>#N/A</v>
      </c>
      <c r="O25" s="99" t="e">
        <f>IF($R$7="Invalid","Internal Error, Contact Support",VLOOKUP(eDESIND!AB25,DI!$A$5:$B$400,2,FALSE))</f>
        <v>#N/A</v>
      </c>
    </row>
    <row r="26" spans="1:15" ht="20.100000000000001" customHeight="1">
      <c r="A26" s="97">
        <f>eSPAR!A25</f>
        <v>0</v>
      </c>
      <c r="B26" s="98">
        <f>eSPAR!B25</f>
        <v>0</v>
      </c>
      <c r="C26" s="99" t="e">
        <f>IF($R$7="Invalid","Internal Error, Contact Support",VLOOKUP(eDESIND!D26,DI!$A$5:$B$400,2,FALSE))</f>
        <v>#N/A</v>
      </c>
      <c r="D26" s="99" t="e">
        <f>IF($R$7="Invalid","Internal Error, Contact Support",VLOOKUP(eDESIND!F26,DI!$A$5:$B$400,2,FALSE))</f>
        <v>#N/A</v>
      </c>
      <c r="E26" s="99" t="e">
        <f>IF($R$7="Invalid","Internal Error, Contact Support",VLOOKUP(eDESIND!H26,DI!$A$5:$B$400,2,FALSE))</f>
        <v>#N/A</v>
      </c>
      <c r="F26" s="99" t="e">
        <f>IF($R$7="Invalid","Internal Error, Contact Support",VLOOKUP(eDESIND!J26,DI!$A$5:$B$400,2,FALSE))</f>
        <v>#N/A</v>
      </c>
      <c r="G26" s="99" t="e">
        <f>IF($R$7="Invalid","Internal Error, Contact Support",VLOOKUP(eDESIND!L26,DI!$A$5:$B$400,2,FALSE))</f>
        <v>#N/A</v>
      </c>
      <c r="H26" s="99" t="e">
        <f>IF($R$7="Invalid","Internal Error, Contact Support",VLOOKUP(eDESIND!N26,DI!$A$5:$B$400,2,FALSE))</f>
        <v>#N/A</v>
      </c>
      <c r="I26" s="99" t="e">
        <f>IF($R$7="Invalid","Internal Error, Contact Support",VLOOKUP(eDESIND!P26,DI!$A$5:$B$400,2,FALSE))</f>
        <v>#N/A</v>
      </c>
      <c r="J26" s="99" t="e">
        <f>IF($R$7="Invalid","Internal Error, Contact Support",VLOOKUP(eDESIND!R26,DI!$A$5:$B$400,2,FALSE))</f>
        <v>#N/A</v>
      </c>
      <c r="K26" s="99" t="e">
        <f>IF($R$7="Invalid","Internal Error, Contact Support",VLOOKUP(eDESIND!T26,DI!$A$5:$B$400,2,FALSE))</f>
        <v>#N/A</v>
      </c>
      <c r="L26" s="99" t="e">
        <f>IF($R$7="Invalid","Internal Error, Contact Support",VLOOKUP(eDESIND!V26,DI!$A$5:$B$400,2,FALSE))</f>
        <v>#N/A</v>
      </c>
      <c r="M26" s="99" t="e">
        <f>IF($R$7="Invalid","Internal Error, Contact Support",VLOOKUP(eDESIND!X26,DI!$A$5:$B$400,2,FALSE))</f>
        <v>#N/A</v>
      </c>
      <c r="N26" s="99" t="e">
        <f>IF($R$7="Invalid","Internal Error, Contact Support",VLOOKUP(eDESIND!Z26,DI!$A$5:$B$400,2,FALSE))</f>
        <v>#N/A</v>
      </c>
      <c r="O26" s="99" t="e">
        <f>IF($R$7="Invalid","Internal Error, Contact Support",VLOOKUP(eDESIND!AB26,DI!$A$5:$B$400,2,FALSE))</f>
        <v>#N/A</v>
      </c>
    </row>
    <row r="27" spans="1:15" ht="20.100000000000001" customHeight="1">
      <c r="A27" s="97">
        <f>eSPAR!A26</f>
        <v>0</v>
      </c>
      <c r="B27" s="98">
        <f>eSPAR!B26</f>
        <v>0</v>
      </c>
      <c r="C27" s="99" t="e">
        <f>IF($R$7="Invalid","Internal Error, Contact Support",VLOOKUP(eDESIND!D27,DI!$A$5:$B$400,2,FALSE))</f>
        <v>#N/A</v>
      </c>
      <c r="D27" s="99" t="e">
        <f>IF($R$7="Invalid","Internal Error, Contact Support",VLOOKUP(eDESIND!F27,DI!$A$5:$B$400,2,FALSE))</f>
        <v>#N/A</v>
      </c>
      <c r="E27" s="99" t="e">
        <f>IF($R$7="Invalid","Internal Error, Contact Support",VLOOKUP(eDESIND!H27,DI!$A$5:$B$400,2,FALSE))</f>
        <v>#N/A</v>
      </c>
      <c r="F27" s="99" t="e">
        <f>IF($R$7="Invalid","Internal Error, Contact Support",VLOOKUP(eDESIND!J27,DI!$A$5:$B$400,2,FALSE))</f>
        <v>#N/A</v>
      </c>
      <c r="G27" s="99" t="e">
        <f>IF($R$7="Invalid","Internal Error, Contact Support",VLOOKUP(eDESIND!L27,DI!$A$5:$B$400,2,FALSE))</f>
        <v>#N/A</v>
      </c>
      <c r="H27" s="99" t="e">
        <f>IF($R$7="Invalid","Internal Error, Contact Support",VLOOKUP(eDESIND!N27,DI!$A$5:$B$400,2,FALSE))</f>
        <v>#N/A</v>
      </c>
      <c r="I27" s="99" t="e">
        <f>IF($R$7="Invalid","Internal Error, Contact Support",VLOOKUP(eDESIND!P27,DI!$A$5:$B$400,2,FALSE))</f>
        <v>#N/A</v>
      </c>
      <c r="J27" s="99" t="e">
        <f>IF($R$7="Invalid","Internal Error, Contact Support",VLOOKUP(eDESIND!R27,DI!$A$5:$B$400,2,FALSE))</f>
        <v>#N/A</v>
      </c>
      <c r="K27" s="99" t="e">
        <f>IF($R$7="Invalid","Internal Error, Contact Support",VLOOKUP(eDESIND!T27,DI!$A$5:$B$400,2,FALSE))</f>
        <v>#N/A</v>
      </c>
      <c r="L27" s="99" t="e">
        <f>IF($R$7="Invalid","Internal Error, Contact Support",VLOOKUP(eDESIND!V27,DI!$A$5:$B$400,2,FALSE))</f>
        <v>#N/A</v>
      </c>
      <c r="M27" s="99" t="e">
        <f>IF($R$7="Invalid","Internal Error, Contact Support",VLOOKUP(eDESIND!X27,DI!$A$5:$B$400,2,FALSE))</f>
        <v>#N/A</v>
      </c>
      <c r="N27" s="99" t="e">
        <f>IF($R$7="Invalid","Internal Error, Contact Support",VLOOKUP(eDESIND!Z27,DI!$A$5:$B$400,2,FALSE))</f>
        <v>#N/A</v>
      </c>
      <c r="O27" s="99" t="e">
        <f>IF($R$7="Invalid","Internal Error, Contact Support",VLOOKUP(eDESIND!AB27,DI!$A$5:$B$400,2,FALSE))</f>
        <v>#N/A</v>
      </c>
    </row>
    <row r="28" spans="1:15" ht="20.100000000000001" customHeight="1">
      <c r="A28" s="97">
        <f>eSPAR!A27</f>
        <v>0</v>
      </c>
      <c r="B28" s="98">
        <f>eSPAR!B27</f>
        <v>0</v>
      </c>
      <c r="C28" s="99" t="e">
        <f>IF($R$7="Invalid","Internal Error, Contact Support",VLOOKUP(eDESIND!D28,DI!$A$5:$B$400,2,FALSE))</f>
        <v>#N/A</v>
      </c>
      <c r="D28" s="99" t="e">
        <f>IF($R$7="Invalid","Internal Error, Contact Support",VLOOKUP(eDESIND!F28,DI!$A$5:$B$400,2,FALSE))</f>
        <v>#N/A</v>
      </c>
      <c r="E28" s="99" t="e">
        <f>IF($R$7="Invalid","Internal Error, Contact Support",VLOOKUP(eDESIND!H28,DI!$A$5:$B$400,2,FALSE))</f>
        <v>#N/A</v>
      </c>
      <c r="F28" s="99" t="e">
        <f>IF($R$7="Invalid","Internal Error, Contact Support",VLOOKUP(eDESIND!J28,DI!$A$5:$B$400,2,FALSE))</f>
        <v>#N/A</v>
      </c>
      <c r="G28" s="99" t="e">
        <f>IF($R$7="Invalid","Internal Error, Contact Support",VLOOKUP(eDESIND!L28,DI!$A$5:$B$400,2,FALSE))</f>
        <v>#N/A</v>
      </c>
      <c r="H28" s="99" t="e">
        <f>IF($R$7="Invalid","Internal Error, Contact Support",VLOOKUP(eDESIND!N28,DI!$A$5:$B$400,2,FALSE))</f>
        <v>#N/A</v>
      </c>
      <c r="I28" s="99" t="e">
        <f>IF($R$7="Invalid","Internal Error, Contact Support",VLOOKUP(eDESIND!P28,DI!$A$5:$B$400,2,FALSE))</f>
        <v>#N/A</v>
      </c>
      <c r="J28" s="99" t="e">
        <f>IF($R$7="Invalid","Internal Error, Contact Support",VLOOKUP(eDESIND!R28,DI!$A$5:$B$400,2,FALSE))</f>
        <v>#N/A</v>
      </c>
      <c r="K28" s="99" t="e">
        <f>IF($R$7="Invalid","Internal Error, Contact Support",VLOOKUP(eDESIND!T28,DI!$A$5:$B$400,2,FALSE))</f>
        <v>#N/A</v>
      </c>
      <c r="L28" s="99" t="e">
        <f>IF($R$7="Invalid","Internal Error, Contact Support",VLOOKUP(eDESIND!V28,DI!$A$5:$B$400,2,FALSE))</f>
        <v>#N/A</v>
      </c>
      <c r="M28" s="99" t="e">
        <f>IF($R$7="Invalid","Internal Error, Contact Support",VLOOKUP(eDESIND!X28,DI!$A$5:$B$400,2,FALSE))</f>
        <v>#N/A</v>
      </c>
      <c r="N28" s="99" t="e">
        <f>IF($R$7="Invalid","Internal Error, Contact Support",VLOOKUP(eDESIND!Z28,DI!$A$5:$B$400,2,FALSE))</f>
        <v>#N/A</v>
      </c>
      <c r="O28" s="99" t="e">
        <f>IF($R$7="Invalid","Internal Error, Contact Support",VLOOKUP(eDESIND!AB28,DI!$A$5:$B$400,2,FALSE))</f>
        <v>#N/A</v>
      </c>
    </row>
    <row r="29" spans="1:15" ht="20.100000000000001" customHeight="1">
      <c r="A29" s="97">
        <f>eSPAR!A28</f>
        <v>0</v>
      </c>
      <c r="B29" s="98">
        <f>eSPAR!B28</f>
        <v>0</v>
      </c>
      <c r="C29" s="99" t="e">
        <f>IF($R$7="Invalid","Internal Error, Contact Support",VLOOKUP(eDESIND!D29,DI!$A$5:$B$400,2,FALSE))</f>
        <v>#N/A</v>
      </c>
      <c r="D29" s="99" t="e">
        <f>IF($R$7="Invalid","Internal Error, Contact Support",VLOOKUP(eDESIND!F29,DI!$A$5:$B$400,2,FALSE))</f>
        <v>#N/A</v>
      </c>
      <c r="E29" s="99" t="e">
        <f>IF($R$7="Invalid","Internal Error, Contact Support",VLOOKUP(eDESIND!H29,DI!$A$5:$B$400,2,FALSE))</f>
        <v>#N/A</v>
      </c>
      <c r="F29" s="99" t="e">
        <f>IF($R$7="Invalid","Internal Error, Contact Support",VLOOKUP(eDESIND!J29,DI!$A$5:$B$400,2,FALSE))</f>
        <v>#N/A</v>
      </c>
      <c r="G29" s="99" t="e">
        <f>IF($R$7="Invalid","Internal Error, Contact Support",VLOOKUP(eDESIND!L29,DI!$A$5:$B$400,2,FALSE))</f>
        <v>#N/A</v>
      </c>
      <c r="H29" s="99" t="e">
        <f>IF($R$7="Invalid","Internal Error, Contact Support",VLOOKUP(eDESIND!N29,DI!$A$5:$B$400,2,FALSE))</f>
        <v>#N/A</v>
      </c>
      <c r="I29" s="99" t="e">
        <f>IF($R$7="Invalid","Internal Error, Contact Support",VLOOKUP(eDESIND!P29,DI!$A$5:$B$400,2,FALSE))</f>
        <v>#N/A</v>
      </c>
      <c r="J29" s="99" t="e">
        <f>IF($R$7="Invalid","Internal Error, Contact Support",VLOOKUP(eDESIND!R29,DI!$A$5:$B$400,2,FALSE))</f>
        <v>#N/A</v>
      </c>
      <c r="K29" s="99" t="e">
        <f>IF($R$7="Invalid","Internal Error, Contact Support",VLOOKUP(eDESIND!T29,DI!$A$5:$B$400,2,FALSE))</f>
        <v>#N/A</v>
      </c>
      <c r="L29" s="99" t="e">
        <f>IF($R$7="Invalid","Internal Error, Contact Support",VLOOKUP(eDESIND!V29,DI!$A$5:$B$400,2,FALSE))</f>
        <v>#N/A</v>
      </c>
      <c r="M29" s="99" t="e">
        <f>IF($R$7="Invalid","Internal Error, Contact Support",VLOOKUP(eDESIND!X29,DI!$A$5:$B$400,2,FALSE))</f>
        <v>#N/A</v>
      </c>
      <c r="N29" s="99" t="e">
        <f>IF($R$7="Invalid","Internal Error, Contact Support",VLOOKUP(eDESIND!Z29,DI!$A$5:$B$400,2,FALSE))</f>
        <v>#N/A</v>
      </c>
      <c r="O29" s="99" t="e">
        <f>IF($R$7="Invalid","Internal Error, Contact Support",VLOOKUP(eDESIND!AB29,DI!$A$5:$B$400,2,FALSE))</f>
        <v>#N/A</v>
      </c>
    </row>
    <row r="30" spans="1:15" ht="20.100000000000001" customHeight="1">
      <c r="A30" s="97">
        <f>eSPAR!A29</f>
        <v>0</v>
      </c>
      <c r="B30" s="98">
        <f>eSPAR!B29</f>
        <v>0</v>
      </c>
      <c r="C30" s="99" t="e">
        <f>IF($R$7="Invalid","Internal Error, Contact Support",VLOOKUP(eDESIND!D30,DI!$A$5:$B$400,2,FALSE))</f>
        <v>#N/A</v>
      </c>
      <c r="D30" s="99" t="e">
        <f>IF($R$7="Invalid","Internal Error, Contact Support",VLOOKUP(eDESIND!F30,DI!$A$5:$B$400,2,FALSE))</f>
        <v>#N/A</v>
      </c>
      <c r="E30" s="99" t="e">
        <f>IF($R$7="Invalid","Internal Error, Contact Support",VLOOKUP(eDESIND!H30,DI!$A$5:$B$400,2,FALSE))</f>
        <v>#N/A</v>
      </c>
      <c r="F30" s="99" t="e">
        <f>IF($R$7="Invalid","Internal Error, Contact Support",VLOOKUP(eDESIND!J30,DI!$A$5:$B$400,2,FALSE))</f>
        <v>#N/A</v>
      </c>
      <c r="G30" s="99" t="e">
        <f>IF($R$7="Invalid","Internal Error, Contact Support",VLOOKUP(eDESIND!L30,DI!$A$5:$B$400,2,FALSE))</f>
        <v>#N/A</v>
      </c>
      <c r="H30" s="99" t="e">
        <f>IF($R$7="Invalid","Internal Error, Contact Support",VLOOKUP(eDESIND!N30,DI!$A$5:$B$400,2,FALSE))</f>
        <v>#N/A</v>
      </c>
      <c r="I30" s="99" t="e">
        <f>IF($R$7="Invalid","Internal Error, Contact Support",VLOOKUP(eDESIND!P30,DI!$A$5:$B$400,2,FALSE))</f>
        <v>#N/A</v>
      </c>
      <c r="J30" s="99" t="e">
        <f>IF($R$7="Invalid","Internal Error, Contact Support",VLOOKUP(eDESIND!R30,DI!$A$5:$B$400,2,FALSE))</f>
        <v>#N/A</v>
      </c>
      <c r="K30" s="99" t="e">
        <f>IF($R$7="Invalid","Internal Error, Contact Support",VLOOKUP(eDESIND!T30,DI!$A$5:$B$400,2,FALSE))</f>
        <v>#N/A</v>
      </c>
      <c r="L30" s="99" t="e">
        <f>IF($R$7="Invalid","Internal Error, Contact Support",VLOOKUP(eDESIND!V30,DI!$A$5:$B$400,2,FALSE))</f>
        <v>#N/A</v>
      </c>
      <c r="M30" s="99" t="e">
        <f>IF($R$7="Invalid","Internal Error, Contact Support",VLOOKUP(eDESIND!X30,DI!$A$5:$B$400,2,FALSE))</f>
        <v>#N/A</v>
      </c>
      <c r="N30" s="99" t="e">
        <f>IF($R$7="Invalid","Internal Error, Contact Support",VLOOKUP(eDESIND!Z30,DI!$A$5:$B$400,2,FALSE))</f>
        <v>#N/A</v>
      </c>
      <c r="O30" s="99" t="e">
        <f>IF($R$7="Invalid","Internal Error, Contact Support",VLOOKUP(eDESIND!AB30,DI!$A$5:$B$400,2,FALSE))</f>
        <v>#N/A</v>
      </c>
    </row>
    <row r="31" spans="1:15" ht="20.100000000000001" customHeight="1">
      <c r="A31" s="97">
        <f>eSPAR!A30</f>
        <v>0</v>
      </c>
      <c r="B31" s="98">
        <f>eSPAR!B30</f>
        <v>0</v>
      </c>
      <c r="C31" s="99" t="e">
        <f>IF($R$7="Invalid","Internal Error, Contact Support",VLOOKUP(eDESIND!D31,DI!$A$5:$B$400,2,FALSE))</f>
        <v>#N/A</v>
      </c>
      <c r="D31" s="99" t="e">
        <f>IF($R$7="Invalid","Internal Error, Contact Support",VLOOKUP(eDESIND!F31,DI!$A$5:$B$400,2,FALSE))</f>
        <v>#N/A</v>
      </c>
      <c r="E31" s="99" t="e">
        <f>IF($R$7="Invalid","Internal Error, Contact Support",VLOOKUP(eDESIND!H31,DI!$A$5:$B$400,2,FALSE))</f>
        <v>#N/A</v>
      </c>
      <c r="F31" s="99" t="e">
        <f>IF($R$7="Invalid","Internal Error, Contact Support",VLOOKUP(eDESIND!J31,DI!$A$5:$B$400,2,FALSE))</f>
        <v>#N/A</v>
      </c>
      <c r="G31" s="99" t="e">
        <f>IF($R$7="Invalid","Internal Error, Contact Support",VLOOKUP(eDESIND!L31,DI!$A$5:$B$400,2,FALSE))</f>
        <v>#N/A</v>
      </c>
      <c r="H31" s="99" t="e">
        <f>IF($R$7="Invalid","Internal Error, Contact Support",VLOOKUP(eDESIND!N31,DI!$A$5:$B$400,2,FALSE))</f>
        <v>#N/A</v>
      </c>
      <c r="I31" s="99" t="e">
        <f>IF($R$7="Invalid","Internal Error, Contact Support",VLOOKUP(eDESIND!P31,DI!$A$5:$B$400,2,FALSE))</f>
        <v>#N/A</v>
      </c>
      <c r="J31" s="99" t="e">
        <f>IF($R$7="Invalid","Internal Error, Contact Support",VLOOKUP(eDESIND!R31,DI!$A$5:$B$400,2,FALSE))</f>
        <v>#N/A</v>
      </c>
      <c r="K31" s="99" t="e">
        <f>IF($R$7="Invalid","Internal Error, Contact Support",VLOOKUP(eDESIND!T31,DI!$A$5:$B$400,2,FALSE))</f>
        <v>#N/A</v>
      </c>
      <c r="L31" s="99" t="e">
        <f>IF($R$7="Invalid","Internal Error, Contact Support",VLOOKUP(eDESIND!V31,DI!$A$5:$B$400,2,FALSE))</f>
        <v>#N/A</v>
      </c>
      <c r="M31" s="99" t="e">
        <f>IF($R$7="Invalid","Internal Error, Contact Support",VLOOKUP(eDESIND!X31,DI!$A$5:$B$400,2,FALSE))</f>
        <v>#N/A</v>
      </c>
      <c r="N31" s="99" t="e">
        <f>IF($R$7="Invalid","Internal Error, Contact Support",VLOOKUP(eDESIND!Z31,DI!$A$5:$B$400,2,FALSE))</f>
        <v>#N/A</v>
      </c>
      <c r="O31" s="99" t="e">
        <f>IF($R$7="Invalid","Internal Error, Contact Support",VLOOKUP(eDESIND!AB31,DI!$A$5:$B$400,2,FALSE))</f>
        <v>#N/A</v>
      </c>
    </row>
    <row r="32" spans="1:15" ht="20.100000000000001" customHeight="1">
      <c r="A32" s="97">
        <f>eSPAR!A31</f>
        <v>0</v>
      </c>
      <c r="B32" s="98">
        <f>eSPAR!B31</f>
        <v>0</v>
      </c>
      <c r="C32" s="99" t="e">
        <f>IF($R$7="Invalid","Internal Error, Contact Support",VLOOKUP(eDESIND!D32,DI!$A$5:$B$400,2,FALSE))</f>
        <v>#N/A</v>
      </c>
      <c r="D32" s="99" t="e">
        <f>IF($R$7="Invalid","Internal Error, Contact Support",VLOOKUP(eDESIND!F32,DI!$A$5:$B$400,2,FALSE))</f>
        <v>#N/A</v>
      </c>
      <c r="E32" s="99" t="e">
        <f>IF($R$7="Invalid","Internal Error, Contact Support",VLOOKUP(eDESIND!H32,DI!$A$5:$B$400,2,FALSE))</f>
        <v>#N/A</v>
      </c>
      <c r="F32" s="99" t="e">
        <f>IF($R$7="Invalid","Internal Error, Contact Support",VLOOKUP(eDESIND!J32,DI!$A$5:$B$400,2,FALSE))</f>
        <v>#N/A</v>
      </c>
      <c r="G32" s="99" t="e">
        <f>IF($R$7="Invalid","Internal Error, Contact Support",VLOOKUP(eDESIND!L32,DI!$A$5:$B$400,2,FALSE))</f>
        <v>#N/A</v>
      </c>
      <c r="H32" s="99" t="e">
        <f>IF($R$7="Invalid","Internal Error, Contact Support",VLOOKUP(eDESIND!N32,DI!$A$5:$B$400,2,FALSE))</f>
        <v>#N/A</v>
      </c>
      <c r="I32" s="99" t="e">
        <f>IF($R$7="Invalid","Internal Error, Contact Support",VLOOKUP(eDESIND!P32,DI!$A$5:$B$400,2,FALSE))</f>
        <v>#N/A</v>
      </c>
      <c r="J32" s="99" t="e">
        <f>IF($R$7="Invalid","Internal Error, Contact Support",VLOOKUP(eDESIND!R32,DI!$A$5:$B$400,2,FALSE))</f>
        <v>#N/A</v>
      </c>
      <c r="K32" s="99" t="e">
        <f>IF($R$7="Invalid","Internal Error, Contact Support",VLOOKUP(eDESIND!T32,DI!$A$5:$B$400,2,FALSE))</f>
        <v>#N/A</v>
      </c>
      <c r="L32" s="99" t="e">
        <f>IF($R$7="Invalid","Internal Error, Contact Support",VLOOKUP(eDESIND!V32,DI!$A$5:$B$400,2,FALSE))</f>
        <v>#N/A</v>
      </c>
      <c r="M32" s="99" t="e">
        <f>IF($R$7="Invalid","Internal Error, Contact Support",VLOOKUP(eDESIND!X32,DI!$A$5:$B$400,2,FALSE))</f>
        <v>#N/A</v>
      </c>
      <c r="N32" s="99" t="e">
        <f>IF($R$7="Invalid","Internal Error, Contact Support",VLOOKUP(eDESIND!Z32,DI!$A$5:$B$400,2,FALSE))</f>
        <v>#N/A</v>
      </c>
      <c r="O32" s="99" t="e">
        <f>IF($R$7="Invalid","Internal Error, Contact Support",VLOOKUP(eDESIND!AB32,DI!$A$5:$B$400,2,FALSE))</f>
        <v>#N/A</v>
      </c>
    </row>
    <row r="33" spans="1:15" ht="20.100000000000001" customHeight="1">
      <c r="A33" s="97">
        <f>eSPAR!A32</f>
        <v>0</v>
      </c>
      <c r="B33" s="98">
        <f>eSPAR!B32</f>
        <v>0</v>
      </c>
      <c r="C33" s="99" t="e">
        <f>IF($R$7="Invalid","Internal Error, Contact Support",VLOOKUP(eDESIND!D33,DI!$A$5:$B$400,2,FALSE))</f>
        <v>#N/A</v>
      </c>
      <c r="D33" s="99" t="e">
        <f>IF($R$7="Invalid","Internal Error, Contact Support",VLOOKUP(eDESIND!F33,DI!$A$5:$B$400,2,FALSE))</f>
        <v>#N/A</v>
      </c>
      <c r="E33" s="99" t="e">
        <f>IF($R$7="Invalid","Internal Error, Contact Support",VLOOKUP(eDESIND!H33,DI!$A$5:$B$400,2,FALSE))</f>
        <v>#N/A</v>
      </c>
      <c r="F33" s="99" t="e">
        <f>IF($R$7="Invalid","Internal Error, Contact Support",VLOOKUP(eDESIND!J33,DI!$A$5:$B$400,2,FALSE))</f>
        <v>#N/A</v>
      </c>
      <c r="G33" s="99" t="e">
        <f>IF($R$7="Invalid","Internal Error, Contact Support",VLOOKUP(eDESIND!L33,DI!$A$5:$B$400,2,FALSE))</f>
        <v>#N/A</v>
      </c>
      <c r="H33" s="99" t="e">
        <f>IF($R$7="Invalid","Internal Error, Contact Support",VLOOKUP(eDESIND!N33,DI!$A$5:$B$400,2,FALSE))</f>
        <v>#N/A</v>
      </c>
      <c r="I33" s="99" t="e">
        <f>IF($R$7="Invalid","Internal Error, Contact Support",VLOOKUP(eDESIND!P33,DI!$A$5:$B$400,2,FALSE))</f>
        <v>#N/A</v>
      </c>
      <c r="J33" s="99" t="e">
        <f>IF($R$7="Invalid","Internal Error, Contact Support",VLOOKUP(eDESIND!R33,DI!$A$5:$B$400,2,FALSE))</f>
        <v>#N/A</v>
      </c>
      <c r="K33" s="99" t="e">
        <f>IF($R$7="Invalid","Internal Error, Contact Support",VLOOKUP(eDESIND!T33,DI!$A$5:$B$400,2,FALSE))</f>
        <v>#N/A</v>
      </c>
      <c r="L33" s="99" t="e">
        <f>IF($R$7="Invalid","Internal Error, Contact Support",VLOOKUP(eDESIND!V33,DI!$A$5:$B$400,2,FALSE))</f>
        <v>#N/A</v>
      </c>
      <c r="M33" s="99" t="e">
        <f>IF($R$7="Invalid","Internal Error, Contact Support",VLOOKUP(eDESIND!X33,DI!$A$5:$B$400,2,FALSE))</f>
        <v>#N/A</v>
      </c>
      <c r="N33" s="99" t="e">
        <f>IF($R$7="Invalid","Internal Error, Contact Support",VLOOKUP(eDESIND!Z33,DI!$A$5:$B$400,2,FALSE))</f>
        <v>#N/A</v>
      </c>
      <c r="O33" s="99" t="e">
        <f>IF($R$7="Invalid","Internal Error, Contact Support",VLOOKUP(eDESIND!AB33,DI!$A$5:$B$400,2,FALSE))</f>
        <v>#N/A</v>
      </c>
    </row>
    <row r="34" spans="1:15" ht="20.100000000000001" customHeight="1">
      <c r="A34" s="97">
        <f>eSPAR!A33</f>
        <v>0</v>
      </c>
      <c r="B34" s="98">
        <f>eSPAR!B33</f>
        <v>0</v>
      </c>
      <c r="C34" s="99" t="e">
        <f>IF($R$7="Invalid","Internal Error, Contact Support",VLOOKUP(eDESIND!D34,DI!$A$5:$B$400,2,FALSE))</f>
        <v>#N/A</v>
      </c>
      <c r="D34" s="99" t="e">
        <f>IF($R$7="Invalid","Internal Error, Contact Support",VLOOKUP(eDESIND!F34,DI!$A$5:$B$400,2,FALSE))</f>
        <v>#N/A</v>
      </c>
      <c r="E34" s="99" t="e">
        <f>IF($R$7="Invalid","Internal Error, Contact Support",VLOOKUP(eDESIND!H34,DI!$A$5:$B$400,2,FALSE))</f>
        <v>#N/A</v>
      </c>
      <c r="F34" s="99" t="e">
        <f>IF($R$7="Invalid","Internal Error, Contact Support",VLOOKUP(eDESIND!J34,DI!$A$5:$B$400,2,FALSE))</f>
        <v>#N/A</v>
      </c>
      <c r="G34" s="99" t="e">
        <f>IF($R$7="Invalid","Internal Error, Contact Support",VLOOKUP(eDESIND!L34,DI!$A$5:$B$400,2,FALSE))</f>
        <v>#N/A</v>
      </c>
      <c r="H34" s="99" t="e">
        <f>IF($R$7="Invalid","Internal Error, Contact Support",VLOOKUP(eDESIND!N34,DI!$A$5:$B$400,2,FALSE))</f>
        <v>#N/A</v>
      </c>
      <c r="I34" s="99" t="e">
        <f>IF($R$7="Invalid","Internal Error, Contact Support",VLOOKUP(eDESIND!P34,DI!$A$5:$B$400,2,FALSE))</f>
        <v>#N/A</v>
      </c>
      <c r="J34" s="99" t="e">
        <f>IF($R$7="Invalid","Internal Error, Contact Support",VLOOKUP(eDESIND!R34,DI!$A$5:$B$400,2,FALSE))</f>
        <v>#N/A</v>
      </c>
      <c r="K34" s="99" t="e">
        <f>IF($R$7="Invalid","Internal Error, Contact Support",VLOOKUP(eDESIND!T34,DI!$A$5:$B$400,2,FALSE))</f>
        <v>#N/A</v>
      </c>
      <c r="L34" s="99" t="e">
        <f>IF($R$7="Invalid","Internal Error, Contact Support",VLOOKUP(eDESIND!V34,DI!$A$5:$B$400,2,FALSE))</f>
        <v>#N/A</v>
      </c>
      <c r="M34" s="99" t="e">
        <f>IF($R$7="Invalid","Internal Error, Contact Support",VLOOKUP(eDESIND!X34,DI!$A$5:$B$400,2,FALSE))</f>
        <v>#N/A</v>
      </c>
      <c r="N34" s="99" t="e">
        <f>IF($R$7="Invalid","Internal Error, Contact Support",VLOOKUP(eDESIND!Z34,DI!$A$5:$B$400,2,FALSE))</f>
        <v>#N/A</v>
      </c>
      <c r="O34" s="99" t="e">
        <f>IF($R$7="Invalid","Internal Error, Contact Support",VLOOKUP(eDESIND!AB34,DI!$A$5:$B$400,2,FALSE))</f>
        <v>#N/A</v>
      </c>
    </row>
    <row r="35" spans="1:15" ht="20.100000000000001" customHeight="1">
      <c r="A35" s="97">
        <f>eSPAR!A34</f>
        <v>0</v>
      </c>
      <c r="B35" s="98">
        <f>eSPAR!B34</f>
        <v>0</v>
      </c>
      <c r="C35" s="99" t="e">
        <f>IF($R$7="Invalid","Internal Error, Contact Support",VLOOKUP(eDESIND!D35,DI!$A$5:$B$400,2,FALSE))</f>
        <v>#N/A</v>
      </c>
      <c r="D35" s="99" t="e">
        <f>IF($R$7="Invalid","Internal Error, Contact Support",VLOOKUP(eDESIND!F35,DI!$A$5:$B$400,2,FALSE))</f>
        <v>#N/A</v>
      </c>
      <c r="E35" s="99" t="e">
        <f>IF($R$7="Invalid","Internal Error, Contact Support",VLOOKUP(eDESIND!H35,DI!$A$5:$B$400,2,FALSE))</f>
        <v>#N/A</v>
      </c>
      <c r="F35" s="99" t="e">
        <f>IF($R$7="Invalid","Internal Error, Contact Support",VLOOKUP(eDESIND!J35,DI!$A$5:$B$400,2,FALSE))</f>
        <v>#N/A</v>
      </c>
      <c r="G35" s="99" t="e">
        <f>IF($R$7="Invalid","Internal Error, Contact Support",VLOOKUP(eDESIND!L35,DI!$A$5:$B$400,2,FALSE))</f>
        <v>#N/A</v>
      </c>
      <c r="H35" s="99" t="e">
        <f>IF($R$7="Invalid","Internal Error, Contact Support",VLOOKUP(eDESIND!N35,DI!$A$5:$B$400,2,FALSE))</f>
        <v>#N/A</v>
      </c>
      <c r="I35" s="99" t="e">
        <f>IF($R$7="Invalid","Internal Error, Contact Support",VLOOKUP(eDESIND!P35,DI!$A$5:$B$400,2,FALSE))</f>
        <v>#N/A</v>
      </c>
      <c r="J35" s="99" t="e">
        <f>IF($R$7="Invalid","Internal Error, Contact Support",VLOOKUP(eDESIND!R35,DI!$A$5:$B$400,2,FALSE))</f>
        <v>#N/A</v>
      </c>
      <c r="K35" s="99" t="e">
        <f>IF($R$7="Invalid","Internal Error, Contact Support",VLOOKUP(eDESIND!T35,DI!$A$5:$B$400,2,FALSE))</f>
        <v>#N/A</v>
      </c>
      <c r="L35" s="99" t="e">
        <f>IF($R$7="Invalid","Internal Error, Contact Support",VLOOKUP(eDESIND!V35,DI!$A$5:$B$400,2,FALSE))</f>
        <v>#N/A</v>
      </c>
      <c r="M35" s="99" t="e">
        <f>IF($R$7="Invalid","Internal Error, Contact Support",VLOOKUP(eDESIND!X35,DI!$A$5:$B$400,2,FALSE))</f>
        <v>#N/A</v>
      </c>
      <c r="N35" s="99" t="e">
        <f>IF($R$7="Invalid","Internal Error, Contact Support",VLOOKUP(eDESIND!Z35,DI!$A$5:$B$400,2,FALSE))</f>
        <v>#N/A</v>
      </c>
      <c r="O35" s="99" t="e">
        <f>IF($R$7="Invalid","Internal Error, Contact Support",VLOOKUP(eDESIND!AB35,DI!$A$5:$B$400,2,FALSE))</f>
        <v>#N/A</v>
      </c>
    </row>
    <row r="36" spans="1:15" ht="20.100000000000001" customHeight="1">
      <c r="A36" s="97">
        <f>eSPAR!A35</f>
        <v>0</v>
      </c>
      <c r="B36" s="98">
        <f>eSPAR!B35</f>
        <v>0</v>
      </c>
      <c r="C36" s="99" t="e">
        <f>IF($R$7="Invalid","Internal Error, Contact Support",VLOOKUP(eDESIND!D36,DI!$A$5:$B$400,2,FALSE))</f>
        <v>#N/A</v>
      </c>
      <c r="D36" s="99" t="e">
        <f>IF($R$7="Invalid","Internal Error, Contact Support",VLOOKUP(eDESIND!F36,DI!$A$5:$B$400,2,FALSE))</f>
        <v>#N/A</v>
      </c>
      <c r="E36" s="99" t="e">
        <f>IF($R$7="Invalid","Internal Error, Contact Support",VLOOKUP(eDESIND!H36,DI!$A$5:$B$400,2,FALSE))</f>
        <v>#N/A</v>
      </c>
      <c r="F36" s="99" t="e">
        <f>IF($R$7="Invalid","Internal Error, Contact Support",VLOOKUP(eDESIND!J36,DI!$A$5:$B$400,2,FALSE))</f>
        <v>#N/A</v>
      </c>
      <c r="G36" s="99" t="e">
        <f>IF($R$7="Invalid","Internal Error, Contact Support",VLOOKUP(eDESIND!L36,DI!$A$5:$B$400,2,FALSE))</f>
        <v>#N/A</v>
      </c>
      <c r="H36" s="99" t="e">
        <f>IF($R$7="Invalid","Internal Error, Contact Support",VLOOKUP(eDESIND!N36,DI!$A$5:$B$400,2,FALSE))</f>
        <v>#N/A</v>
      </c>
      <c r="I36" s="99" t="e">
        <f>IF($R$7="Invalid","Internal Error, Contact Support",VLOOKUP(eDESIND!P36,DI!$A$5:$B$400,2,FALSE))</f>
        <v>#N/A</v>
      </c>
      <c r="J36" s="99" t="e">
        <f>IF($R$7="Invalid","Internal Error, Contact Support",VLOOKUP(eDESIND!R36,DI!$A$5:$B$400,2,FALSE))</f>
        <v>#N/A</v>
      </c>
      <c r="K36" s="99" t="e">
        <f>IF($R$7="Invalid","Internal Error, Contact Support",VLOOKUP(eDESIND!T36,DI!$A$5:$B$400,2,FALSE))</f>
        <v>#N/A</v>
      </c>
      <c r="L36" s="99" t="e">
        <f>IF($R$7="Invalid","Internal Error, Contact Support",VLOOKUP(eDESIND!V36,DI!$A$5:$B$400,2,FALSE))</f>
        <v>#N/A</v>
      </c>
      <c r="M36" s="99" t="e">
        <f>IF($R$7="Invalid","Internal Error, Contact Support",VLOOKUP(eDESIND!X36,DI!$A$5:$B$400,2,FALSE))</f>
        <v>#N/A</v>
      </c>
      <c r="N36" s="99" t="e">
        <f>IF($R$7="Invalid","Internal Error, Contact Support",VLOOKUP(eDESIND!Z36,DI!$A$5:$B$400,2,FALSE))</f>
        <v>#N/A</v>
      </c>
      <c r="O36" s="99" t="e">
        <f>IF($R$7="Invalid","Internal Error, Contact Support",VLOOKUP(eDESIND!AB36,DI!$A$5:$B$400,2,FALSE))</f>
        <v>#N/A</v>
      </c>
    </row>
    <row r="37" spans="1:15" ht="20.100000000000001" customHeight="1">
      <c r="A37" s="97">
        <f>eSPAR!A36</f>
        <v>0</v>
      </c>
      <c r="B37" s="98">
        <f>eSPAR!B36</f>
        <v>0</v>
      </c>
      <c r="C37" s="99" t="e">
        <f>IF($R$7="Invalid","Internal Error, Contact Support",VLOOKUP(eDESIND!D37,DI!$A$5:$B$400,2,FALSE))</f>
        <v>#N/A</v>
      </c>
      <c r="D37" s="99" t="e">
        <f>IF($R$7="Invalid","Internal Error, Contact Support",VLOOKUP(eDESIND!F37,DI!$A$5:$B$400,2,FALSE))</f>
        <v>#N/A</v>
      </c>
      <c r="E37" s="99" t="e">
        <f>IF($R$7="Invalid","Internal Error, Contact Support",VLOOKUP(eDESIND!H37,DI!$A$5:$B$400,2,FALSE))</f>
        <v>#N/A</v>
      </c>
      <c r="F37" s="99" t="e">
        <f>IF($R$7="Invalid","Internal Error, Contact Support",VLOOKUP(eDESIND!J37,DI!$A$5:$B$400,2,FALSE))</f>
        <v>#N/A</v>
      </c>
      <c r="G37" s="99" t="e">
        <f>IF($R$7="Invalid","Internal Error, Contact Support",VLOOKUP(eDESIND!L37,DI!$A$5:$B$400,2,FALSE))</f>
        <v>#N/A</v>
      </c>
      <c r="H37" s="99" t="e">
        <f>IF($R$7="Invalid","Internal Error, Contact Support",VLOOKUP(eDESIND!N37,DI!$A$5:$B$400,2,FALSE))</f>
        <v>#N/A</v>
      </c>
      <c r="I37" s="99" t="e">
        <f>IF($R$7="Invalid","Internal Error, Contact Support",VLOOKUP(eDESIND!P37,DI!$A$5:$B$400,2,FALSE))</f>
        <v>#N/A</v>
      </c>
      <c r="J37" s="99" t="e">
        <f>IF($R$7="Invalid","Internal Error, Contact Support",VLOOKUP(eDESIND!R37,DI!$A$5:$B$400,2,FALSE))</f>
        <v>#N/A</v>
      </c>
      <c r="K37" s="99" t="e">
        <f>IF($R$7="Invalid","Internal Error, Contact Support",VLOOKUP(eDESIND!T37,DI!$A$5:$B$400,2,FALSE))</f>
        <v>#N/A</v>
      </c>
      <c r="L37" s="99" t="e">
        <f>IF($R$7="Invalid","Internal Error, Contact Support",VLOOKUP(eDESIND!V37,DI!$A$5:$B$400,2,FALSE))</f>
        <v>#N/A</v>
      </c>
      <c r="M37" s="99" t="e">
        <f>IF($R$7="Invalid","Internal Error, Contact Support",VLOOKUP(eDESIND!X37,DI!$A$5:$B$400,2,FALSE))</f>
        <v>#N/A</v>
      </c>
      <c r="N37" s="99" t="e">
        <f>IF($R$7="Invalid","Internal Error, Contact Support",VLOOKUP(eDESIND!Z37,DI!$A$5:$B$400,2,FALSE))</f>
        <v>#N/A</v>
      </c>
      <c r="O37" s="99" t="e">
        <f>IF($R$7="Invalid","Internal Error, Contact Support",VLOOKUP(eDESIND!AB37,DI!$A$5:$B$400,2,FALSE))</f>
        <v>#N/A</v>
      </c>
    </row>
    <row r="38" spans="1:15" ht="20.100000000000001" customHeight="1">
      <c r="A38" s="97">
        <f>eSPAR!A37</f>
        <v>0</v>
      </c>
      <c r="B38" s="98">
        <f>eSPAR!B37</f>
        <v>0</v>
      </c>
      <c r="C38" s="99" t="e">
        <f>IF($R$7="Invalid","Internal Error, Contact Support",VLOOKUP(eDESIND!D38,DI!$A$5:$B$400,2,FALSE))</f>
        <v>#N/A</v>
      </c>
      <c r="D38" s="99" t="e">
        <f>IF($R$7="Invalid","Internal Error, Contact Support",VLOOKUP(eDESIND!F38,DI!$A$5:$B$400,2,FALSE))</f>
        <v>#N/A</v>
      </c>
      <c r="E38" s="99" t="e">
        <f>IF($R$7="Invalid","Internal Error, Contact Support",VLOOKUP(eDESIND!H38,DI!$A$5:$B$400,2,FALSE))</f>
        <v>#N/A</v>
      </c>
      <c r="F38" s="99" t="e">
        <f>IF($R$7="Invalid","Internal Error, Contact Support",VLOOKUP(eDESIND!J38,DI!$A$5:$B$400,2,FALSE))</f>
        <v>#N/A</v>
      </c>
      <c r="G38" s="99" t="e">
        <f>IF($R$7="Invalid","Internal Error, Contact Support",VLOOKUP(eDESIND!L38,DI!$A$5:$B$400,2,FALSE))</f>
        <v>#N/A</v>
      </c>
      <c r="H38" s="99" t="e">
        <f>IF($R$7="Invalid","Internal Error, Contact Support",VLOOKUP(eDESIND!N38,DI!$A$5:$B$400,2,FALSE))</f>
        <v>#N/A</v>
      </c>
      <c r="I38" s="99" t="e">
        <f>IF($R$7="Invalid","Internal Error, Contact Support",VLOOKUP(eDESIND!P38,DI!$A$5:$B$400,2,FALSE))</f>
        <v>#N/A</v>
      </c>
      <c r="J38" s="99" t="e">
        <f>IF($R$7="Invalid","Internal Error, Contact Support",VLOOKUP(eDESIND!R38,DI!$A$5:$B$400,2,FALSE))</f>
        <v>#N/A</v>
      </c>
      <c r="K38" s="99" t="e">
        <f>IF($R$7="Invalid","Internal Error, Contact Support",VLOOKUP(eDESIND!T38,DI!$A$5:$B$400,2,FALSE))</f>
        <v>#N/A</v>
      </c>
      <c r="L38" s="99" t="e">
        <f>IF($R$7="Invalid","Internal Error, Contact Support",VLOOKUP(eDESIND!V38,DI!$A$5:$B$400,2,FALSE))</f>
        <v>#N/A</v>
      </c>
      <c r="M38" s="99" t="e">
        <f>IF($R$7="Invalid","Internal Error, Contact Support",VLOOKUP(eDESIND!X38,DI!$A$5:$B$400,2,FALSE))</f>
        <v>#N/A</v>
      </c>
      <c r="N38" s="99" t="e">
        <f>IF($R$7="Invalid","Internal Error, Contact Support",VLOOKUP(eDESIND!Z38,DI!$A$5:$B$400,2,FALSE))</f>
        <v>#N/A</v>
      </c>
      <c r="O38" s="99" t="e">
        <f>IF($R$7="Invalid","Internal Error, Contact Support",VLOOKUP(eDESIND!AB38,DI!$A$5:$B$400,2,FALSE))</f>
        <v>#N/A</v>
      </c>
    </row>
    <row r="39" spans="1:15" ht="20.100000000000001" customHeight="1">
      <c r="A39" s="97">
        <f>eSPAR!A38</f>
        <v>0</v>
      </c>
      <c r="B39" s="98">
        <f>eSPAR!B38</f>
        <v>0</v>
      </c>
      <c r="C39" s="99" t="e">
        <f>IF($R$7="Invalid","Internal Error, Contact Support",VLOOKUP(eDESIND!D39,DI!$A$5:$B$400,2,FALSE))</f>
        <v>#N/A</v>
      </c>
      <c r="D39" s="99" t="e">
        <f>IF($R$7="Invalid","Internal Error, Contact Support",VLOOKUP(eDESIND!F39,DI!$A$5:$B$400,2,FALSE))</f>
        <v>#N/A</v>
      </c>
      <c r="E39" s="99" t="e">
        <f>IF($R$7="Invalid","Internal Error, Contact Support",VLOOKUP(eDESIND!H39,DI!$A$5:$B$400,2,FALSE))</f>
        <v>#N/A</v>
      </c>
      <c r="F39" s="99" t="e">
        <f>IF($R$7="Invalid","Internal Error, Contact Support",VLOOKUP(eDESIND!J39,DI!$A$5:$B$400,2,FALSE))</f>
        <v>#N/A</v>
      </c>
      <c r="G39" s="99" t="e">
        <f>IF($R$7="Invalid","Internal Error, Contact Support",VLOOKUP(eDESIND!L39,DI!$A$5:$B$400,2,FALSE))</f>
        <v>#N/A</v>
      </c>
      <c r="H39" s="99" t="e">
        <f>IF($R$7="Invalid","Internal Error, Contact Support",VLOOKUP(eDESIND!N39,DI!$A$5:$B$400,2,FALSE))</f>
        <v>#N/A</v>
      </c>
      <c r="I39" s="99" t="e">
        <f>IF($R$7="Invalid","Internal Error, Contact Support",VLOOKUP(eDESIND!P39,DI!$A$5:$B$400,2,FALSE))</f>
        <v>#N/A</v>
      </c>
      <c r="J39" s="99" t="e">
        <f>IF($R$7="Invalid","Internal Error, Contact Support",VLOOKUP(eDESIND!R39,DI!$A$5:$B$400,2,FALSE))</f>
        <v>#N/A</v>
      </c>
      <c r="K39" s="99" t="e">
        <f>IF($R$7="Invalid","Internal Error, Contact Support",VLOOKUP(eDESIND!T39,DI!$A$5:$B$400,2,FALSE))</f>
        <v>#N/A</v>
      </c>
      <c r="L39" s="99" t="e">
        <f>IF($R$7="Invalid","Internal Error, Contact Support",VLOOKUP(eDESIND!V39,DI!$A$5:$B$400,2,FALSE))</f>
        <v>#N/A</v>
      </c>
      <c r="M39" s="99" t="e">
        <f>IF($R$7="Invalid","Internal Error, Contact Support",VLOOKUP(eDESIND!X39,DI!$A$5:$B$400,2,FALSE))</f>
        <v>#N/A</v>
      </c>
      <c r="N39" s="99" t="e">
        <f>IF($R$7="Invalid","Internal Error, Contact Support",VLOOKUP(eDESIND!Z39,DI!$A$5:$B$400,2,FALSE))</f>
        <v>#N/A</v>
      </c>
      <c r="O39" s="99" t="e">
        <f>IF($R$7="Invalid","Internal Error, Contact Support",VLOOKUP(eDESIND!AB39,DI!$A$5:$B$400,2,FALSE))</f>
        <v>#N/A</v>
      </c>
    </row>
    <row r="40" spans="1:15" ht="20.100000000000001" customHeight="1">
      <c r="A40" s="97">
        <f>eSPAR!A39</f>
        <v>0</v>
      </c>
      <c r="B40" s="98">
        <f>eSPAR!B39</f>
        <v>0</v>
      </c>
      <c r="C40" s="99" t="e">
        <f>IF($R$7="Invalid","Internal Error, Contact Support",VLOOKUP(eDESIND!D40,DI!$A$5:$B$400,2,FALSE))</f>
        <v>#N/A</v>
      </c>
      <c r="D40" s="99" t="e">
        <f>IF($R$7="Invalid","Internal Error, Contact Support",VLOOKUP(eDESIND!F40,DI!$A$5:$B$400,2,FALSE))</f>
        <v>#N/A</v>
      </c>
      <c r="E40" s="99" t="e">
        <f>IF($R$7="Invalid","Internal Error, Contact Support",VLOOKUP(eDESIND!H40,DI!$A$5:$B$400,2,FALSE))</f>
        <v>#N/A</v>
      </c>
      <c r="F40" s="99" t="e">
        <f>IF($R$7="Invalid","Internal Error, Contact Support",VLOOKUP(eDESIND!J40,DI!$A$5:$B$400,2,FALSE))</f>
        <v>#N/A</v>
      </c>
      <c r="G40" s="99" t="e">
        <f>IF($R$7="Invalid","Internal Error, Contact Support",VLOOKUP(eDESIND!L40,DI!$A$5:$B$400,2,FALSE))</f>
        <v>#N/A</v>
      </c>
      <c r="H40" s="99" t="e">
        <f>IF($R$7="Invalid","Internal Error, Contact Support",VLOOKUP(eDESIND!N40,DI!$A$5:$B$400,2,FALSE))</f>
        <v>#N/A</v>
      </c>
      <c r="I40" s="99" t="e">
        <f>IF($R$7="Invalid","Internal Error, Contact Support",VLOOKUP(eDESIND!P40,DI!$A$5:$B$400,2,FALSE))</f>
        <v>#N/A</v>
      </c>
      <c r="J40" s="99" t="e">
        <f>IF($R$7="Invalid","Internal Error, Contact Support",VLOOKUP(eDESIND!R40,DI!$A$5:$B$400,2,FALSE))</f>
        <v>#N/A</v>
      </c>
      <c r="K40" s="99" t="e">
        <f>IF($R$7="Invalid","Internal Error, Contact Support",VLOOKUP(eDESIND!T40,DI!$A$5:$B$400,2,FALSE))</f>
        <v>#N/A</v>
      </c>
      <c r="L40" s="99" t="e">
        <f>IF($R$7="Invalid","Internal Error, Contact Support",VLOOKUP(eDESIND!V40,DI!$A$5:$B$400,2,FALSE))</f>
        <v>#N/A</v>
      </c>
      <c r="M40" s="99" t="e">
        <f>IF($R$7="Invalid","Internal Error, Contact Support",VLOOKUP(eDESIND!X40,DI!$A$5:$B$400,2,FALSE))</f>
        <v>#N/A</v>
      </c>
      <c r="N40" s="99" t="e">
        <f>IF($R$7="Invalid","Internal Error, Contact Support",VLOOKUP(eDESIND!Z40,DI!$A$5:$B$400,2,FALSE))</f>
        <v>#N/A</v>
      </c>
      <c r="O40" s="99" t="e">
        <f>IF($R$7="Invalid","Internal Error, Contact Support",VLOOKUP(eDESIND!AB40,DI!$A$5:$B$400,2,FALSE))</f>
        <v>#N/A</v>
      </c>
    </row>
    <row r="41" spans="1:15" ht="20.100000000000001" customHeight="1">
      <c r="A41" s="97">
        <f>eSPAR!A40</f>
        <v>0</v>
      </c>
      <c r="B41" s="98">
        <f>eSPAR!B40</f>
        <v>0</v>
      </c>
      <c r="C41" s="99" t="e">
        <f>IF($R$7="Invalid","Internal Error, Contact Support",VLOOKUP(eDESIND!D41,DI!$A$5:$B$400,2,FALSE))</f>
        <v>#N/A</v>
      </c>
      <c r="D41" s="99" t="e">
        <f>IF($R$7="Invalid","Internal Error, Contact Support",VLOOKUP(eDESIND!F41,DI!$A$5:$B$400,2,FALSE))</f>
        <v>#N/A</v>
      </c>
      <c r="E41" s="99" t="e">
        <f>IF($R$7="Invalid","Internal Error, Contact Support",VLOOKUP(eDESIND!H41,DI!$A$5:$B$400,2,FALSE))</f>
        <v>#N/A</v>
      </c>
      <c r="F41" s="99" t="e">
        <f>IF($R$7="Invalid","Internal Error, Contact Support",VLOOKUP(eDESIND!J41,DI!$A$5:$B$400,2,FALSE))</f>
        <v>#N/A</v>
      </c>
      <c r="G41" s="99" t="e">
        <f>IF($R$7="Invalid","Internal Error, Contact Support",VLOOKUP(eDESIND!L41,DI!$A$5:$B$400,2,FALSE))</f>
        <v>#N/A</v>
      </c>
      <c r="H41" s="99" t="e">
        <f>IF($R$7="Invalid","Internal Error, Contact Support",VLOOKUP(eDESIND!N41,DI!$A$5:$B$400,2,FALSE))</f>
        <v>#N/A</v>
      </c>
      <c r="I41" s="99" t="e">
        <f>IF($R$7="Invalid","Internal Error, Contact Support",VLOOKUP(eDESIND!P41,DI!$A$5:$B$400,2,FALSE))</f>
        <v>#N/A</v>
      </c>
      <c r="J41" s="99" t="e">
        <f>IF($R$7="Invalid","Internal Error, Contact Support",VLOOKUP(eDESIND!R41,DI!$A$5:$B$400,2,FALSE))</f>
        <v>#N/A</v>
      </c>
      <c r="K41" s="99" t="e">
        <f>IF($R$7="Invalid","Internal Error, Contact Support",VLOOKUP(eDESIND!T41,DI!$A$5:$B$400,2,FALSE))</f>
        <v>#N/A</v>
      </c>
      <c r="L41" s="99" t="e">
        <f>IF($R$7="Invalid","Internal Error, Contact Support",VLOOKUP(eDESIND!V41,DI!$A$5:$B$400,2,FALSE))</f>
        <v>#N/A</v>
      </c>
      <c r="M41" s="99" t="e">
        <f>IF($R$7="Invalid","Internal Error, Contact Support",VLOOKUP(eDESIND!X41,DI!$A$5:$B$400,2,FALSE))</f>
        <v>#N/A</v>
      </c>
      <c r="N41" s="99" t="e">
        <f>IF($R$7="Invalid","Internal Error, Contact Support",VLOOKUP(eDESIND!Z41,DI!$A$5:$B$400,2,FALSE))</f>
        <v>#N/A</v>
      </c>
      <c r="O41" s="99" t="e">
        <f>IF($R$7="Invalid","Internal Error, Contact Support",VLOOKUP(eDESIND!AB41,DI!$A$5:$B$400,2,FALSE))</f>
        <v>#N/A</v>
      </c>
    </row>
    <row r="42" spans="1:15" ht="20.100000000000001" customHeight="1">
      <c r="A42" s="97">
        <f>eSPAR!A41</f>
        <v>0</v>
      </c>
      <c r="B42" s="98">
        <f>eSPAR!B41</f>
        <v>0</v>
      </c>
      <c r="C42" s="99" t="e">
        <f>IF($R$7="Invalid","Internal Error, Contact Support",VLOOKUP(eDESIND!D42,DI!$A$5:$B$400,2,FALSE))</f>
        <v>#N/A</v>
      </c>
      <c r="D42" s="99" t="e">
        <f>IF($R$7="Invalid","Internal Error, Contact Support",VLOOKUP(eDESIND!F42,DI!$A$5:$B$400,2,FALSE))</f>
        <v>#N/A</v>
      </c>
      <c r="E42" s="99" t="e">
        <f>IF($R$7="Invalid","Internal Error, Contact Support",VLOOKUP(eDESIND!H42,DI!$A$5:$B$400,2,FALSE))</f>
        <v>#N/A</v>
      </c>
      <c r="F42" s="99" t="e">
        <f>IF($R$7="Invalid","Internal Error, Contact Support",VLOOKUP(eDESIND!J42,DI!$A$5:$B$400,2,FALSE))</f>
        <v>#N/A</v>
      </c>
      <c r="G42" s="99" t="e">
        <f>IF($R$7="Invalid","Internal Error, Contact Support",VLOOKUP(eDESIND!L42,DI!$A$5:$B$400,2,FALSE))</f>
        <v>#N/A</v>
      </c>
      <c r="H42" s="99" t="e">
        <f>IF($R$7="Invalid","Internal Error, Contact Support",VLOOKUP(eDESIND!N42,DI!$A$5:$B$400,2,FALSE))</f>
        <v>#N/A</v>
      </c>
      <c r="I42" s="99" t="e">
        <f>IF($R$7="Invalid","Internal Error, Contact Support",VLOOKUP(eDESIND!P42,DI!$A$5:$B$400,2,FALSE))</f>
        <v>#N/A</v>
      </c>
      <c r="J42" s="99" t="e">
        <f>IF($R$7="Invalid","Internal Error, Contact Support",VLOOKUP(eDESIND!R42,DI!$A$5:$B$400,2,FALSE))</f>
        <v>#N/A</v>
      </c>
      <c r="K42" s="99" t="e">
        <f>IF($R$7="Invalid","Internal Error, Contact Support",VLOOKUP(eDESIND!T42,DI!$A$5:$B$400,2,FALSE))</f>
        <v>#N/A</v>
      </c>
      <c r="L42" s="99" t="e">
        <f>IF($R$7="Invalid","Internal Error, Contact Support",VLOOKUP(eDESIND!V42,DI!$A$5:$B$400,2,FALSE))</f>
        <v>#N/A</v>
      </c>
      <c r="M42" s="99" t="e">
        <f>IF($R$7="Invalid","Internal Error, Contact Support",VLOOKUP(eDESIND!X42,DI!$A$5:$B$400,2,FALSE))</f>
        <v>#N/A</v>
      </c>
      <c r="N42" s="99" t="e">
        <f>IF($R$7="Invalid","Internal Error, Contact Support",VLOOKUP(eDESIND!Z42,DI!$A$5:$B$400,2,FALSE))</f>
        <v>#N/A</v>
      </c>
      <c r="O42" s="99" t="e">
        <f>IF($R$7="Invalid","Internal Error, Contact Support",VLOOKUP(eDESIND!AB42,DI!$A$5:$B$400,2,FALSE))</f>
        <v>#N/A</v>
      </c>
    </row>
    <row r="43" spans="1:15" ht="20.100000000000001" customHeight="1">
      <c r="A43" s="97">
        <f>eSPAR!A42</f>
        <v>0</v>
      </c>
      <c r="B43" s="98">
        <f>eSPAR!B42</f>
        <v>0</v>
      </c>
      <c r="C43" s="99" t="e">
        <f>IF($R$7="Invalid","Internal Error, Contact Support",VLOOKUP(eDESIND!D43,DI!$A$5:$B$400,2,FALSE))</f>
        <v>#N/A</v>
      </c>
      <c r="D43" s="99" t="e">
        <f>IF($R$7="Invalid","Internal Error, Contact Support",VLOOKUP(eDESIND!F43,DI!$A$5:$B$400,2,FALSE))</f>
        <v>#N/A</v>
      </c>
      <c r="E43" s="99" t="e">
        <f>IF($R$7="Invalid","Internal Error, Contact Support",VLOOKUP(eDESIND!H43,DI!$A$5:$B$400,2,FALSE))</f>
        <v>#N/A</v>
      </c>
      <c r="F43" s="99" t="e">
        <f>IF($R$7="Invalid","Internal Error, Contact Support",VLOOKUP(eDESIND!J43,DI!$A$5:$B$400,2,FALSE))</f>
        <v>#N/A</v>
      </c>
      <c r="G43" s="99" t="e">
        <f>IF($R$7="Invalid","Internal Error, Contact Support",VLOOKUP(eDESIND!L43,DI!$A$5:$B$400,2,FALSE))</f>
        <v>#N/A</v>
      </c>
      <c r="H43" s="99" t="e">
        <f>IF($R$7="Invalid","Internal Error, Contact Support",VLOOKUP(eDESIND!N43,DI!$A$5:$B$400,2,FALSE))</f>
        <v>#N/A</v>
      </c>
      <c r="I43" s="99" t="e">
        <f>IF($R$7="Invalid","Internal Error, Contact Support",VLOOKUP(eDESIND!P43,DI!$A$5:$B$400,2,FALSE))</f>
        <v>#N/A</v>
      </c>
      <c r="J43" s="99" t="e">
        <f>IF($R$7="Invalid","Internal Error, Contact Support",VLOOKUP(eDESIND!R43,DI!$A$5:$B$400,2,FALSE))</f>
        <v>#N/A</v>
      </c>
      <c r="K43" s="99" t="e">
        <f>IF($R$7="Invalid","Internal Error, Contact Support",VLOOKUP(eDESIND!T43,DI!$A$5:$B$400,2,FALSE))</f>
        <v>#N/A</v>
      </c>
      <c r="L43" s="99" t="e">
        <f>IF($R$7="Invalid","Internal Error, Contact Support",VLOOKUP(eDESIND!V43,DI!$A$5:$B$400,2,FALSE))</f>
        <v>#N/A</v>
      </c>
      <c r="M43" s="99" t="e">
        <f>IF($R$7="Invalid","Internal Error, Contact Support",VLOOKUP(eDESIND!X43,DI!$A$5:$B$400,2,FALSE))</f>
        <v>#N/A</v>
      </c>
      <c r="N43" s="99" t="e">
        <f>IF($R$7="Invalid","Internal Error, Contact Support",VLOOKUP(eDESIND!Z43,DI!$A$5:$B$400,2,FALSE))</f>
        <v>#N/A</v>
      </c>
      <c r="O43" s="99" t="e">
        <f>IF($R$7="Invalid","Internal Error, Contact Support",VLOOKUP(eDESIND!AB43,DI!$A$5:$B$400,2,FALSE))</f>
        <v>#N/A</v>
      </c>
    </row>
    <row r="44" spans="1:15" ht="20.100000000000001" customHeight="1">
      <c r="A44" s="97">
        <f>eSPAR!A43</f>
        <v>0</v>
      </c>
      <c r="B44" s="98">
        <f>eSPAR!B43</f>
        <v>0</v>
      </c>
      <c r="C44" s="99" t="e">
        <f>IF($R$7="Invalid","Internal Error, Contact Support",VLOOKUP(eDESIND!D44,DI!$A$5:$B$400,2,FALSE))</f>
        <v>#N/A</v>
      </c>
      <c r="D44" s="99" t="e">
        <f>IF($R$7="Invalid","Internal Error, Contact Support",VLOOKUP(eDESIND!F44,DI!$A$5:$B$400,2,FALSE))</f>
        <v>#N/A</v>
      </c>
      <c r="E44" s="99" t="e">
        <f>IF($R$7="Invalid","Internal Error, Contact Support",VLOOKUP(eDESIND!H44,DI!$A$5:$B$400,2,FALSE))</f>
        <v>#N/A</v>
      </c>
      <c r="F44" s="99" t="e">
        <f>IF($R$7="Invalid","Internal Error, Contact Support",VLOOKUP(eDESIND!J44,DI!$A$5:$B$400,2,FALSE))</f>
        <v>#N/A</v>
      </c>
      <c r="G44" s="99" t="e">
        <f>IF($R$7="Invalid","Internal Error, Contact Support",VLOOKUP(eDESIND!L44,DI!$A$5:$B$400,2,FALSE))</f>
        <v>#N/A</v>
      </c>
      <c r="H44" s="99" t="e">
        <f>IF($R$7="Invalid","Internal Error, Contact Support",VLOOKUP(eDESIND!N44,DI!$A$5:$B$400,2,FALSE))</f>
        <v>#N/A</v>
      </c>
      <c r="I44" s="99" t="e">
        <f>IF($R$7="Invalid","Internal Error, Contact Support",VLOOKUP(eDESIND!P44,DI!$A$5:$B$400,2,FALSE))</f>
        <v>#N/A</v>
      </c>
      <c r="J44" s="99" t="e">
        <f>IF($R$7="Invalid","Internal Error, Contact Support",VLOOKUP(eDESIND!R44,DI!$A$5:$B$400,2,FALSE))</f>
        <v>#N/A</v>
      </c>
      <c r="K44" s="99" t="e">
        <f>IF($R$7="Invalid","Internal Error, Contact Support",VLOOKUP(eDESIND!T44,DI!$A$5:$B$400,2,FALSE))</f>
        <v>#N/A</v>
      </c>
      <c r="L44" s="99" t="e">
        <f>IF($R$7="Invalid","Internal Error, Contact Support",VLOOKUP(eDESIND!V44,DI!$A$5:$B$400,2,FALSE))</f>
        <v>#N/A</v>
      </c>
      <c r="M44" s="99" t="e">
        <f>IF($R$7="Invalid","Internal Error, Contact Support",VLOOKUP(eDESIND!X44,DI!$A$5:$B$400,2,FALSE))</f>
        <v>#N/A</v>
      </c>
      <c r="N44" s="99" t="e">
        <f>IF($R$7="Invalid","Internal Error, Contact Support",VLOOKUP(eDESIND!Z44,DI!$A$5:$B$400,2,FALSE))</f>
        <v>#N/A</v>
      </c>
      <c r="O44" s="99" t="e">
        <f>IF($R$7="Invalid","Internal Error, Contact Support",VLOOKUP(eDESIND!AB44,DI!$A$5:$B$400,2,FALSE))</f>
        <v>#N/A</v>
      </c>
    </row>
    <row r="45" spans="1:15" ht="20.100000000000001" customHeight="1">
      <c r="A45" s="97">
        <f>eSPAR!A44</f>
        <v>0</v>
      </c>
      <c r="B45" s="98">
        <f>eSPAR!B44</f>
        <v>0</v>
      </c>
      <c r="C45" s="99" t="e">
        <f>IF($R$7="Invalid","Internal Error, Contact Support",VLOOKUP(eDESIND!D45,DI!$A$5:$B$400,2,FALSE))</f>
        <v>#N/A</v>
      </c>
      <c r="D45" s="99" t="e">
        <f>IF($R$7="Invalid","Internal Error, Contact Support",VLOOKUP(eDESIND!F45,DI!$A$5:$B$400,2,FALSE))</f>
        <v>#N/A</v>
      </c>
      <c r="E45" s="99" t="e">
        <f>IF($R$7="Invalid","Internal Error, Contact Support",VLOOKUP(eDESIND!H45,DI!$A$5:$B$400,2,FALSE))</f>
        <v>#N/A</v>
      </c>
      <c r="F45" s="99" t="e">
        <f>IF($R$7="Invalid","Internal Error, Contact Support",VLOOKUP(eDESIND!J45,DI!$A$5:$B$400,2,FALSE))</f>
        <v>#N/A</v>
      </c>
      <c r="G45" s="99" t="e">
        <f>IF($R$7="Invalid","Internal Error, Contact Support",VLOOKUP(eDESIND!L45,DI!$A$5:$B$400,2,FALSE))</f>
        <v>#N/A</v>
      </c>
      <c r="H45" s="99" t="e">
        <f>IF($R$7="Invalid","Internal Error, Contact Support",VLOOKUP(eDESIND!N45,DI!$A$5:$B$400,2,FALSE))</f>
        <v>#N/A</v>
      </c>
      <c r="I45" s="99" t="e">
        <f>IF($R$7="Invalid","Internal Error, Contact Support",VLOOKUP(eDESIND!P45,DI!$A$5:$B$400,2,FALSE))</f>
        <v>#N/A</v>
      </c>
      <c r="J45" s="99" t="e">
        <f>IF($R$7="Invalid","Internal Error, Contact Support",VLOOKUP(eDESIND!R45,DI!$A$5:$B$400,2,FALSE))</f>
        <v>#N/A</v>
      </c>
      <c r="K45" s="99" t="e">
        <f>IF($R$7="Invalid","Internal Error, Contact Support",VLOOKUP(eDESIND!T45,DI!$A$5:$B$400,2,FALSE))</f>
        <v>#N/A</v>
      </c>
      <c r="L45" s="99" t="e">
        <f>IF($R$7="Invalid","Internal Error, Contact Support",VLOOKUP(eDESIND!V45,DI!$A$5:$B$400,2,FALSE))</f>
        <v>#N/A</v>
      </c>
      <c r="M45" s="99" t="e">
        <f>IF($R$7="Invalid","Internal Error, Contact Support",VLOOKUP(eDESIND!X45,DI!$A$5:$B$400,2,FALSE))</f>
        <v>#N/A</v>
      </c>
      <c r="N45" s="99" t="e">
        <f>IF($R$7="Invalid","Internal Error, Contact Support",VLOOKUP(eDESIND!Z45,DI!$A$5:$B$400,2,FALSE))</f>
        <v>#N/A</v>
      </c>
      <c r="O45" s="99" t="e">
        <f>IF($R$7="Invalid","Internal Error, Contact Support",VLOOKUP(eDESIND!AB45,DI!$A$5:$B$400,2,FALSE))</f>
        <v>#N/A</v>
      </c>
    </row>
    <row r="46" spans="1:15" ht="20.100000000000001" customHeight="1">
      <c r="A46" s="97">
        <f>eSPAR!A45</f>
        <v>0</v>
      </c>
      <c r="B46" s="98">
        <f>eSPAR!B45</f>
        <v>0</v>
      </c>
      <c r="C46" s="99" t="e">
        <f>IF($R$7="Invalid","Internal Error, Contact Support",VLOOKUP(eDESIND!D46,DI!$A$5:$B$400,2,FALSE))</f>
        <v>#N/A</v>
      </c>
      <c r="D46" s="99" t="e">
        <f>IF($R$7="Invalid","Internal Error, Contact Support",VLOOKUP(eDESIND!F46,DI!$A$5:$B$400,2,FALSE))</f>
        <v>#N/A</v>
      </c>
      <c r="E46" s="99" t="e">
        <f>IF($R$7="Invalid","Internal Error, Contact Support",VLOOKUP(eDESIND!H46,DI!$A$5:$B$400,2,FALSE))</f>
        <v>#N/A</v>
      </c>
      <c r="F46" s="99" t="e">
        <f>IF($R$7="Invalid","Internal Error, Contact Support",VLOOKUP(eDESIND!J46,DI!$A$5:$B$400,2,FALSE))</f>
        <v>#N/A</v>
      </c>
      <c r="G46" s="99" t="e">
        <f>IF($R$7="Invalid","Internal Error, Contact Support",VLOOKUP(eDESIND!L46,DI!$A$5:$B$400,2,FALSE))</f>
        <v>#N/A</v>
      </c>
      <c r="H46" s="99" t="e">
        <f>IF($R$7="Invalid","Internal Error, Contact Support",VLOOKUP(eDESIND!N46,DI!$A$5:$B$400,2,FALSE))</f>
        <v>#N/A</v>
      </c>
      <c r="I46" s="99" t="e">
        <f>IF($R$7="Invalid","Internal Error, Contact Support",VLOOKUP(eDESIND!P46,DI!$A$5:$B$400,2,FALSE))</f>
        <v>#N/A</v>
      </c>
      <c r="J46" s="99" t="e">
        <f>IF($R$7="Invalid","Internal Error, Contact Support",VLOOKUP(eDESIND!R46,DI!$A$5:$B$400,2,FALSE))</f>
        <v>#N/A</v>
      </c>
      <c r="K46" s="99" t="e">
        <f>IF($R$7="Invalid","Internal Error, Contact Support",VLOOKUP(eDESIND!T46,DI!$A$5:$B$400,2,FALSE))</f>
        <v>#N/A</v>
      </c>
      <c r="L46" s="99" t="e">
        <f>IF($R$7="Invalid","Internal Error, Contact Support",VLOOKUP(eDESIND!V46,DI!$A$5:$B$400,2,FALSE))</f>
        <v>#N/A</v>
      </c>
      <c r="M46" s="99" t="e">
        <f>IF($R$7="Invalid","Internal Error, Contact Support",VLOOKUP(eDESIND!X46,DI!$A$5:$B$400,2,FALSE))</f>
        <v>#N/A</v>
      </c>
      <c r="N46" s="99" t="e">
        <f>IF($R$7="Invalid","Internal Error, Contact Support",VLOOKUP(eDESIND!Z46,DI!$A$5:$B$400,2,FALSE))</f>
        <v>#N/A</v>
      </c>
      <c r="O46" s="99" t="e">
        <f>IF($R$7="Invalid","Internal Error, Contact Support",VLOOKUP(eDESIND!AB46,DI!$A$5:$B$400,2,FALSE))</f>
        <v>#N/A</v>
      </c>
    </row>
    <row r="47" spans="1:15" ht="20.100000000000001" customHeight="1">
      <c r="A47" s="97">
        <f>eSPAR!A46</f>
        <v>0</v>
      </c>
      <c r="B47" s="98">
        <f>eSPAR!B46</f>
        <v>0</v>
      </c>
      <c r="C47" s="99" t="e">
        <f>IF($R$7="Invalid","Internal Error, Contact Support",VLOOKUP(eDESIND!D47,DI!$A$5:$B$400,2,FALSE))</f>
        <v>#N/A</v>
      </c>
      <c r="D47" s="99" t="e">
        <f>IF($R$7="Invalid","Internal Error, Contact Support",VLOOKUP(eDESIND!F47,DI!$A$5:$B$400,2,FALSE))</f>
        <v>#N/A</v>
      </c>
      <c r="E47" s="99" t="e">
        <f>IF($R$7="Invalid","Internal Error, Contact Support",VLOOKUP(eDESIND!H47,DI!$A$5:$B$400,2,FALSE))</f>
        <v>#N/A</v>
      </c>
      <c r="F47" s="99" t="e">
        <f>IF($R$7="Invalid","Internal Error, Contact Support",VLOOKUP(eDESIND!J47,DI!$A$5:$B$400,2,FALSE))</f>
        <v>#N/A</v>
      </c>
      <c r="G47" s="99" t="e">
        <f>IF($R$7="Invalid","Internal Error, Contact Support",VLOOKUP(eDESIND!L47,DI!$A$5:$B$400,2,FALSE))</f>
        <v>#N/A</v>
      </c>
      <c r="H47" s="99" t="e">
        <f>IF($R$7="Invalid","Internal Error, Contact Support",VLOOKUP(eDESIND!N47,DI!$A$5:$B$400,2,FALSE))</f>
        <v>#N/A</v>
      </c>
      <c r="I47" s="99" t="e">
        <f>IF($R$7="Invalid","Internal Error, Contact Support",VLOOKUP(eDESIND!P47,DI!$A$5:$B$400,2,FALSE))</f>
        <v>#N/A</v>
      </c>
      <c r="J47" s="99" t="e">
        <f>IF($R$7="Invalid","Internal Error, Contact Support",VLOOKUP(eDESIND!R47,DI!$A$5:$B$400,2,FALSE))</f>
        <v>#N/A</v>
      </c>
      <c r="K47" s="99" t="e">
        <f>IF($R$7="Invalid","Internal Error, Contact Support",VLOOKUP(eDESIND!T47,DI!$A$5:$B$400,2,FALSE))</f>
        <v>#N/A</v>
      </c>
      <c r="L47" s="99" t="e">
        <f>IF($R$7="Invalid","Internal Error, Contact Support",VLOOKUP(eDESIND!V47,DI!$A$5:$B$400,2,FALSE))</f>
        <v>#N/A</v>
      </c>
      <c r="M47" s="99" t="e">
        <f>IF($R$7="Invalid","Internal Error, Contact Support",VLOOKUP(eDESIND!X47,DI!$A$5:$B$400,2,FALSE))</f>
        <v>#N/A</v>
      </c>
      <c r="N47" s="99" t="e">
        <f>IF($R$7="Invalid","Internal Error, Contact Support",VLOOKUP(eDESIND!Z47,DI!$A$5:$B$400,2,FALSE))</f>
        <v>#N/A</v>
      </c>
      <c r="O47" s="99" t="e">
        <f>IF($R$7="Invalid","Internal Error, Contact Support",VLOOKUP(eDESIND!AB47,DI!$A$5:$B$400,2,FALSE))</f>
        <v>#N/A</v>
      </c>
    </row>
    <row r="48" spans="1:15" ht="20.100000000000001" customHeight="1">
      <c r="A48" s="97">
        <f>eSPAR!A47</f>
        <v>0</v>
      </c>
      <c r="B48" s="98">
        <f>eSPAR!B47</f>
        <v>0</v>
      </c>
      <c r="C48" s="99" t="e">
        <f>IF($R$7="Invalid","Internal Error, Contact Support",VLOOKUP(eDESIND!D48,DI!$A$5:$B$400,2,FALSE))</f>
        <v>#N/A</v>
      </c>
      <c r="D48" s="99" t="e">
        <f>IF($R$7="Invalid","Internal Error, Contact Support",VLOOKUP(eDESIND!F48,DI!$A$5:$B$400,2,FALSE))</f>
        <v>#N/A</v>
      </c>
      <c r="E48" s="99" t="e">
        <f>IF($R$7="Invalid","Internal Error, Contact Support",VLOOKUP(eDESIND!H48,DI!$A$5:$B$400,2,FALSE))</f>
        <v>#N/A</v>
      </c>
      <c r="F48" s="99" t="e">
        <f>IF($R$7="Invalid","Internal Error, Contact Support",VLOOKUP(eDESIND!J48,DI!$A$5:$B$400,2,FALSE))</f>
        <v>#N/A</v>
      </c>
      <c r="G48" s="99" t="e">
        <f>IF($R$7="Invalid","Internal Error, Contact Support",VLOOKUP(eDESIND!L48,DI!$A$5:$B$400,2,FALSE))</f>
        <v>#N/A</v>
      </c>
      <c r="H48" s="99" t="e">
        <f>IF($R$7="Invalid","Internal Error, Contact Support",VLOOKUP(eDESIND!N48,DI!$A$5:$B$400,2,FALSE))</f>
        <v>#N/A</v>
      </c>
      <c r="I48" s="99" t="e">
        <f>IF($R$7="Invalid","Internal Error, Contact Support",VLOOKUP(eDESIND!P48,DI!$A$5:$B$400,2,FALSE))</f>
        <v>#N/A</v>
      </c>
      <c r="J48" s="99" t="e">
        <f>IF($R$7="Invalid","Internal Error, Contact Support",VLOOKUP(eDESIND!R48,DI!$A$5:$B$400,2,FALSE))</f>
        <v>#N/A</v>
      </c>
      <c r="K48" s="99" t="e">
        <f>IF($R$7="Invalid","Internal Error, Contact Support",VLOOKUP(eDESIND!T48,DI!$A$5:$B$400,2,FALSE))</f>
        <v>#N/A</v>
      </c>
      <c r="L48" s="99" t="e">
        <f>IF($R$7="Invalid","Internal Error, Contact Support",VLOOKUP(eDESIND!V48,DI!$A$5:$B$400,2,FALSE))</f>
        <v>#N/A</v>
      </c>
      <c r="M48" s="99" t="e">
        <f>IF($R$7="Invalid","Internal Error, Contact Support",VLOOKUP(eDESIND!X48,DI!$A$5:$B$400,2,FALSE))</f>
        <v>#N/A</v>
      </c>
      <c r="N48" s="99" t="e">
        <f>IF($R$7="Invalid","Internal Error, Contact Support",VLOOKUP(eDESIND!Z48,DI!$A$5:$B$400,2,FALSE))</f>
        <v>#N/A</v>
      </c>
      <c r="O48" s="99" t="e">
        <f>IF($R$7="Invalid","Internal Error, Contact Support",VLOOKUP(eDESIND!AB48,DI!$A$5:$B$400,2,FALSE))</f>
        <v>#N/A</v>
      </c>
    </row>
    <row r="49" spans="1:15" ht="20.100000000000001" customHeight="1">
      <c r="A49" s="97">
        <f>eSPAR!A48</f>
        <v>0</v>
      </c>
      <c r="B49" s="98">
        <f>eSPAR!B48</f>
        <v>0</v>
      </c>
      <c r="C49" s="99" t="e">
        <f>IF($R$7="Invalid","Internal Error, Contact Support",VLOOKUP(eDESIND!D49,DI!$A$5:$B$400,2,FALSE))</f>
        <v>#N/A</v>
      </c>
      <c r="D49" s="99" t="e">
        <f>IF($R$7="Invalid","Internal Error, Contact Support",VLOOKUP(eDESIND!F49,DI!$A$5:$B$400,2,FALSE))</f>
        <v>#N/A</v>
      </c>
      <c r="E49" s="99" t="e">
        <f>IF($R$7="Invalid","Internal Error, Contact Support",VLOOKUP(eDESIND!H49,DI!$A$5:$B$400,2,FALSE))</f>
        <v>#N/A</v>
      </c>
      <c r="F49" s="99" t="e">
        <f>IF($R$7="Invalid","Internal Error, Contact Support",VLOOKUP(eDESIND!J49,DI!$A$5:$B$400,2,FALSE))</f>
        <v>#N/A</v>
      </c>
      <c r="G49" s="99" t="e">
        <f>IF($R$7="Invalid","Internal Error, Contact Support",VLOOKUP(eDESIND!L49,DI!$A$5:$B$400,2,FALSE))</f>
        <v>#N/A</v>
      </c>
      <c r="H49" s="99" t="e">
        <f>IF($R$7="Invalid","Internal Error, Contact Support",VLOOKUP(eDESIND!N49,DI!$A$5:$B$400,2,FALSE))</f>
        <v>#N/A</v>
      </c>
      <c r="I49" s="99" t="e">
        <f>IF($R$7="Invalid","Internal Error, Contact Support",VLOOKUP(eDESIND!P49,DI!$A$5:$B$400,2,FALSE))</f>
        <v>#N/A</v>
      </c>
      <c r="J49" s="99" t="e">
        <f>IF($R$7="Invalid","Internal Error, Contact Support",VLOOKUP(eDESIND!R49,DI!$A$5:$B$400,2,FALSE))</f>
        <v>#N/A</v>
      </c>
      <c r="K49" s="99" t="e">
        <f>IF($R$7="Invalid","Internal Error, Contact Support",VLOOKUP(eDESIND!T49,DI!$A$5:$B$400,2,FALSE))</f>
        <v>#N/A</v>
      </c>
      <c r="L49" s="99" t="e">
        <f>IF($R$7="Invalid","Internal Error, Contact Support",VLOOKUP(eDESIND!V49,DI!$A$5:$B$400,2,FALSE))</f>
        <v>#N/A</v>
      </c>
      <c r="M49" s="99" t="e">
        <f>IF($R$7="Invalid","Internal Error, Contact Support",VLOOKUP(eDESIND!X49,DI!$A$5:$B$400,2,FALSE))</f>
        <v>#N/A</v>
      </c>
      <c r="N49" s="99" t="e">
        <f>IF($R$7="Invalid","Internal Error, Contact Support",VLOOKUP(eDESIND!Z49,DI!$A$5:$B$400,2,FALSE))</f>
        <v>#N/A</v>
      </c>
      <c r="O49" s="99" t="e">
        <f>IF($R$7="Invalid","Internal Error, Contact Support",VLOOKUP(eDESIND!AB49,DI!$A$5:$B$400,2,FALSE))</f>
        <v>#N/A</v>
      </c>
    </row>
    <row r="50" spans="1:15" ht="20.100000000000001" customHeight="1">
      <c r="A50" s="97">
        <f>eSPAR!A49</f>
        <v>0</v>
      </c>
      <c r="B50" s="98">
        <f>eSPAR!B49</f>
        <v>0</v>
      </c>
      <c r="C50" s="99" t="e">
        <f>IF($R$7="Invalid","Internal Error, Contact Support",VLOOKUP(eDESIND!D50,DI!$A$5:$B$400,2,FALSE))</f>
        <v>#N/A</v>
      </c>
      <c r="D50" s="99" t="e">
        <f>IF($R$7="Invalid","Internal Error, Contact Support",VLOOKUP(eDESIND!F50,DI!$A$5:$B$400,2,FALSE))</f>
        <v>#N/A</v>
      </c>
      <c r="E50" s="99" t="e">
        <f>IF($R$7="Invalid","Internal Error, Contact Support",VLOOKUP(eDESIND!H50,DI!$A$5:$B$400,2,FALSE))</f>
        <v>#N/A</v>
      </c>
      <c r="F50" s="99" t="e">
        <f>IF($R$7="Invalid","Internal Error, Contact Support",VLOOKUP(eDESIND!J50,DI!$A$5:$B$400,2,FALSE))</f>
        <v>#N/A</v>
      </c>
      <c r="G50" s="99" t="e">
        <f>IF($R$7="Invalid","Internal Error, Contact Support",VLOOKUP(eDESIND!L50,DI!$A$5:$B$400,2,FALSE))</f>
        <v>#N/A</v>
      </c>
      <c r="H50" s="99" t="e">
        <f>IF($R$7="Invalid","Internal Error, Contact Support",VLOOKUP(eDESIND!N50,DI!$A$5:$B$400,2,FALSE))</f>
        <v>#N/A</v>
      </c>
      <c r="I50" s="99" t="e">
        <f>IF($R$7="Invalid","Internal Error, Contact Support",VLOOKUP(eDESIND!P50,DI!$A$5:$B$400,2,FALSE))</f>
        <v>#N/A</v>
      </c>
      <c r="J50" s="99" t="e">
        <f>IF($R$7="Invalid","Internal Error, Contact Support",VLOOKUP(eDESIND!R50,DI!$A$5:$B$400,2,FALSE))</f>
        <v>#N/A</v>
      </c>
      <c r="K50" s="99" t="e">
        <f>IF($R$7="Invalid","Internal Error, Contact Support",VLOOKUP(eDESIND!T50,DI!$A$5:$B$400,2,FALSE))</f>
        <v>#N/A</v>
      </c>
      <c r="L50" s="99" t="e">
        <f>IF($R$7="Invalid","Internal Error, Contact Support",VLOOKUP(eDESIND!V50,DI!$A$5:$B$400,2,FALSE))</f>
        <v>#N/A</v>
      </c>
      <c r="M50" s="99" t="e">
        <f>IF($R$7="Invalid","Internal Error, Contact Support",VLOOKUP(eDESIND!X50,DI!$A$5:$B$400,2,FALSE))</f>
        <v>#N/A</v>
      </c>
      <c r="N50" s="99" t="e">
        <f>IF($R$7="Invalid","Internal Error, Contact Support",VLOOKUP(eDESIND!Z50,DI!$A$5:$B$400,2,FALSE))</f>
        <v>#N/A</v>
      </c>
      <c r="O50" s="99" t="e">
        <f>IF($R$7="Invalid","Internal Error, Contact Support",VLOOKUP(eDESIND!AB50,DI!$A$5:$B$400,2,FALSE))</f>
        <v>#N/A</v>
      </c>
    </row>
    <row r="51" spans="1:15" ht="20.100000000000001" customHeight="1">
      <c r="A51" s="97">
        <f>eSPAR!A50</f>
        <v>0</v>
      </c>
      <c r="B51" s="98">
        <f>eSPAR!B50</f>
        <v>0</v>
      </c>
      <c r="C51" s="99" t="e">
        <f>IF($R$7="Invalid","Internal Error, Contact Support",VLOOKUP(eDESIND!D51,DI!$A$5:$B$400,2,FALSE))</f>
        <v>#N/A</v>
      </c>
      <c r="D51" s="99" t="e">
        <f>IF($R$7="Invalid","Internal Error, Contact Support",VLOOKUP(eDESIND!F51,DI!$A$5:$B$400,2,FALSE))</f>
        <v>#N/A</v>
      </c>
      <c r="E51" s="99" t="e">
        <f>IF($R$7="Invalid","Internal Error, Contact Support",VLOOKUP(eDESIND!H51,DI!$A$5:$B$400,2,FALSE))</f>
        <v>#N/A</v>
      </c>
      <c r="F51" s="99" t="e">
        <f>IF($R$7="Invalid","Internal Error, Contact Support",VLOOKUP(eDESIND!J51,DI!$A$5:$B$400,2,FALSE))</f>
        <v>#N/A</v>
      </c>
      <c r="G51" s="99" t="e">
        <f>IF($R$7="Invalid","Internal Error, Contact Support",VLOOKUP(eDESIND!L51,DI!$A$5:$B$400,2,FALSE))</f>
        <v>#N/A</v>
      </c>
      <c r="H51" s="99" t="e">
        <f>IF($R$7="Invalid","Internal Error, Contact Support",VLOOKUP(eDESIND!N51,DI!$A$5:$B$400,2,FALSE))</f>
        <v>#N/A</v>
      </c>
      <c r="I51" s="99" t="e">
        <f>IF($R$7="Invalid","Internal Error, Contact Support",VLOOKUP(eDESIND!P51,DI!$A$5:$B$400,2,FALSE))</f>
        <v>#N/A</v>
      </c>
      <c r="J51" s="99" t="e">
        <f>IF($R$7="Invalid","Internal Error, Contact Support",VLOOKUP(eDESIND!R51,DI!$A$5:$B$400,2,FALSE))</f>
        <v>#N/A</v>
      </c>
      <c r="K51" s="99" t="e">
        <f>IF($R$7="Invalid","Internal Error, Contact Support",VLOOKUP(eDESIND!T51,DI!$A$5:$B$400,2,FALSE))</f>
        <v>#N/A</v>
      </c>
      <c r="L51" s="99" t="e">
        <f>IF($R$7="Invalid","Internal Error, Contact Support",VLOOKUP(eDESIND!V51,DI!$A$5:$B$400,2,FALSE))</f>
        <v>#N/A</v>
      </c>
      <c r="M51" s="99" t="e">
        <f>IF($R$7="Invalid","Internal Error, Contact Support",VLOOKUP(eDESIND!X51,DI!$A$5:$B$400,2,FALSE))</f>
        <v>#N/A</v>
      </c>
      <c r="N51" s="99" t="e">
        <f>IF($R$7="Invalid","Internal Error, Contact Support",VLOOKUP(eDESIND!Z51,DI!$A$5:$B$400,2,FALSE))</f>
        <v>#N/A</v>
      </c>
      <c r="O51" s="99" t="e">
        <f>IF($R$7="Invalid","Internal Error, Contact Support",VLOOKUP(eDESIND!AB51,DI!$A$5:$B$400,2,FALSE))</f>
        <v>#N/A</v>
      </c>
    </row>
    <row r="52" spans="1:15" ht="20.100000000000001" customHeight="1">
      <c r="A52" s="97">
        <f>eSPAR!A51</f>
        <v>0</v>
      </c>
      <c r="B52" s="98">
        <f>eSPAR!B51</f>
        <v>0</v>
      </c>
      <c r="C52" s="99" t="e">
        <f>IF($R$7="Invalid","Internal Error, Contact Support",VLOOKUP(eDESIND!D52,DI!$A$5:$B$400,2,FALSE))</f>
        <v>#N/A</v>
      </c>
      <c r="D52" s="99" t="e">
        <f>IF($R$7="Invalid","Internal Error, Contact Support",VLOOKUP(eDESIND!F52,DI!$A$5:$B$400,2,FALSE))</f>
        <v>#N/A</v>
      </c>
      <c r="E52" s="99" t="e">
        <f>IF($R$7="Invalid","Internal Error, Contact Support",VLOOKUP(eDESIND!H52,DI!$A$5:$B$400,2,FALSE))</f>
        <v>#N/A</v>
      </c>
      <c r="F52" s="99" t="e">
        <f>IF($R$7="Invalid","Internal Error, Contact Support",VLOOKUP(eDESIND!J52,DI!$A$5:$B$400,2,FALSE))</f>
        <v>#N/A</v>
      </c>
      <c r="G52" s="99" t="e">
        <f>IF($R$7="Invalid","Internal Error, Contact Support",VLOOKUP(eDESIND!L52,DI!$A$5:$B$400,2,FALSE))</f>
        <v>#N/A</v>
      </c>
      <c r="H52" s="99" t="e">
        <f>IF($R$7="Invalid","Internal Error, Contact Support",VLOOKUP(eDESIND!N52,DI!$A$5:$B$400,2,FALSE))</f>
        <v>#N/A</v>
      </c>
      <c r="I52" s="99" t="e">
        <f>IF($R$7="Invalid","Internal Error, Contact Support",VLOOKUP(eDESIND!P52,DI!$A$5:$B$400,2,FALSE))</f>
        <v>#N/A</v>
      </c>
      <c r="J52" s="99" t="e">
        <f>IF($R$7="Invalid","Internal Error, Contact Support",VLOOKUP(eDESIND!R52,DI!$A$5:$B$400,2,FALSE))</f>
        <v>#N/A</v>
      </c>
      <c r="K52" s="99" t="e">
        <f>IF($R$7="Invalid","Internal Error, Contact Support",VLOOKUP(eDESIND!T52,DI!$A$5:$B$400,2,FALSE))</f>
        <v>#N/A</v>
      </c>
      <c r="L52" s="99" t="e">
        <f>IF($R$7="Invalid","Internal Error, Contact Support",VLOOKUP(eDESIND!V52,DI!$A$5:$B$400,2,FALSE))</f>
        <v>#N/A</v>
      </c>
      <c r="M52" s="99" t="e">
        <f>IF($R$7="Invalid","Internal Error, Contact Support",VLOOKUP(eDESIND!X52,DI!$A$5:$B$400,2,FALSE))</f>
        <v>#N/A</v>
      </c>
      <c r="N52" s="99" t="e">
        <f>IF($R$7="Invalid","Internal Error, Contact Support",VLOOKUP(eDESIND!Z52,DI!$A$5:$B$400,2,FALSE))</f>
        <v>#N/A</v>
      </c>
      <c r="O52" s="99" t="e">
        <f>IF($R$7="Invalid","Internal Error, Contact Support",VLOOKUP(eDESIND!AB52,DI!$A$5:$B$400,2,FALSE))</f>
        <v>#N/A</v>
      </c>
    </row>
    <row r="53" spans="1:15" ht="20.100000000000001" customHeight="1">
      <c r="A53" s="97">
        <f>eSPAR!A52</f>
        <v>0</v>
      </c>
      <c r="B53" s="98">
        <f>eSPAR!B52</f>
        <v>0</v>
      </c>
      <c r="C53" s="99" t="e">
        <f>IF($R$7="Invalid","Internal Error, Contact Support",VLOOKUP(eDESIND!D53,DI!$A$5:$B$400,2,FALSE))</f>
        <v>#N/A</v>
      </c>
      <c r="D53" s="99" t="e">
        <f>IF($R$7="Invalid","Internal Error, Contact Support",VLOOKUP(eDESIND!F53,DI!$A$5:$B$400,2,FALSE))</f>
        <v>#N/A</v>
      </c>
      <c r="E53" s="99" t="e">
        <f>IF($R$7="Invalid","Internal Error, Contact Support",VLOOKUP(eDESIND!H53,DI!$A$5:$B$400,2,FALSE))</f>
        <v>#N/A</v>
      </c>
      <c r="F53" s="99" t="e">
        <f>IF($R$7="Invalid","Internal Error, Contact Support",VLOOKUP(eDESIND!J53,DI!$A$5:$B$400,2,FALSE))</f>
        <v>#N/A</v>
      </c>
      <c r="G53" s="99" t="e">
        <f>IF($R$7="Invalid","Internal Error, Contact Support",VLOOKUP(eDESIND!L53,DI!$A$5:$B$400,2,FALSE))</f>
        <v>#N/A</v>
      </c>
      <c r="H53" s="99" t="e">
        <f>IF($R$7="Invalid","Internal Error, Contact Support",VLOOKUP(eDESIND!N53,DI!$A$5:$B$400,2,FALSE))</f>
        <v>#N/A</v>
      </c>
      <c r="I53" s="99" t="e">
        <f>IF($R$7="Invalid","Internal Error, Contact Support",VLOOKUP(eDESIND!P53,DI!$A$5:$B$400,2,FALSE))</f>
        <v>#N/A</v>
      </c>
      <c r="J53" s="99" t="e">
        <f>IF($R$7="Invalid","Internal Error, Contact Support",VLOOKUP(eDESIND!R53,DI!$A$5:$B$400,2,FALSE))</f>
        <v>#N/A</v>
      </c>
      <c r="K53" s="99" t="e">
        <f>IF($R$7="Invalid","Internal Error, Contact Support",VLOOKUP(eDESIND!T53,DI!$A$5:$B$400,2,FALSE))</f>
        <v>#N/A</v>
      </c>
      <c r="L53" s="99" t="e">
        <f>IF($R$7="Invalid","Internal Error, Contact Support",VLOOKUP(eDESIND!V53,DI!$A$5:$B$400,2,FALSE))</f>
        <v>#N/A</v>
      </c>
      <c r="M53" s="99" t="e">
        <f>IF($R$7="Invalid","Internal Error, Contact Support",VLOOKUP(eDESIND!X53,DI!$A$5:$B$400,2,FALSE))</f>
        <v>#N/A</v>
      </c>
      <c r="N53" s="99" t="e">
        <f>IF($R$7="Invalid","Internal Error, Contact Support",VLOOKUP(eDESIND!Z53,DI!$A$5:$B$400,2,FALSE))</f>
        <v>#N/A</v>
      </c>
      <c r="O53" s="99" t="e">
        <f>IF($R$7="Invalid","Internal Error, Contact Support",VLOOKUP(eDESIND!AB53,DI!$A$5:$B$400,2,FALSE))</f>
        <v>#N/A</v>
      </c>
    </row>
    <row r="54" spans="1:15" ht="20.100000000000001" customHeight="1">
      <c r="A54" s="97">
        <f>eSPAR!A53</f>
        <v>0</v>
      </c>
      <c r="B54" s="98">
        <f>eSPAR!B53</f>
        <v>0</v>
      </c>
      <c r="C54" s="99" t="e">
        <f>IF($R$7="Invalid","Internal Error, Contact Support",VLOOKUP(eDESIND!D54,DI!$A$5:$B$400,2,FALSE))</f>
        <v>#N/A</v>
      </c>
      <c r="D54" s="99" t="e">
        <f>IF($R$7="Invalid","Internal Error, Contact Support",VLOOKUP(eDESIND!F54,DI!$A$5:$B$400,2,FALSE))</f>
        <v>#N/A</v>
      </c>
      <c r="E54" s="99" t="e">
        <f>IF($R$7="Invalid","Internal Error, Contact Support",VLOOKUP(eDESIND!H54,DI!$A$5:$B$400,2,FALSE))</f>
        <v>#N/A</v>
      </c>
      <c r="F54" s="99" t="e">
        <f>IF($R$7="Invalid","Internal Error, Contact Support",VLOOKUP(eDESIND!J54,DI!$A$5:$B$400,2,FALSE))</f>
        <v>#N/A</v>
      </c>
      <c r="G54" s="99" t="e">
        <f>IF($R$7="Invalid","Internal Error, Contact Support",VLOOKUP(eDESIND!L54,DI!$A$5:$B$400,2,FALSE))</f>
        <v>#N/A</v>
      </c>
      <c r="H54" s="99" t="e">
        <f>IF($R$7="Invalid","Internal Error, Contact Support",VLOOKUP(eDESIND!N54,DI!$A$5:$B$400,2,FALSE))</f>
        <v>#N/A</v>
      </c>
      <c r="I54" s="99" t="e">
        <f>IF($R$7="Invalid","Internal Error, Contact Support",VLOOKUP(eDESIND!P54,DI!$A$5:$B$400,2,FALSE))</f>
        <v>#N/A</v>
      </c>
      <c r="J54" s="99" t="e">
        <f>IF($R$7="Invalid","Internal Error, Contact Support",VLOOKUP(eDESIND!R54,DI!$A$5:$B$400,2,FALSE))</f>
        <v>#N/A</v>
      </c>
      <c r="K54" s="99" t="e">
        <f>IF($R$7="Invalid","Internal Error, Contact Support",VLOOKUP(eDESIND!T54,DI!$A$5:$B$400,2,FALSE))</f>
        <v>#N/A</v>
      </c>
      <c r="L54" s="99" t="e">
        <f>IF($R$7="Invalid","Internal Error, Contact Support",VLOOKUP(eDESIND!V54,DI!$A$5:$B$400,2,FALSE))</f>
        <v>#N/A</v>
      </c>
      <c r="M54" s="99" t="e">
        <f>IF($R$7="Invalid","Internal Error, Contact Support",VLOOKUP(eDESIND!X54,DI!$A$5:$B$400,2,FALSE))</f>
        <v>#N/A</v>
      </c>
      <c r="N54" s="99" t="e">
        <f>IF($R$7="Invalid","Internal Error, Contact Support",VLOOKUP(eDESIND!Z54,DI!$A$5:$B$400,2,FALSE))</f>
        <v>#N/A</v>
      </c>
      <c r="O54" s="99" t="e">
        <f>IF($R$7="Invalid","Internal Error, Contact Support",VLOOKUP(eDESIND!AB54,DI!$A$5:$B$400,2,FALSE))</f>
        <v>#N/A</v>
      </c>
    </row>
    <row r="55" spans="1:15" ht="20.100000000000001" customHeight="1">
      <c r="A55" s="97">
        <f>eSPAR!A54</f>
        <v>0</v>
      </c>
      <c r="B55" s="98">
        <f>eSPAR!B54</f>
        <v>0</v>
      </c>
      <c r="C55" s="99" t="e">
        <f>IF($R$7="Invalid","Internal Error, Contact Support",VLOOKUP(eDESIND!D55,DI!$A$5:$B$400,2,FALSE))</f>
        <v>#N/A</v>
      </c>
      <c r="D55" s="99" t="e">
        <f>IF($R$7="Invalid","Internal Error, Contact Support",VLOOKUP(eDESIND!F55,DI!$A$5:$B$400,2,FALSE))</f>
        <v>#N/A</v>
      </c>
      <c r="E55" s="99" t="e">
        <f>IF($R$7="Invalid","Internal Error, Contact Support",VLOOKUP(eDESIND!H55,DI!$A$5:$B$400,2,FALSE))</f>
        <v>#N/A</v>
      </c>
      <c r="F55" s="99" t="e">
        <f>IF($R$7="Invalid","Internal Error, Contact Support",VLOOKUP(eDESIND!J55,DI!$A$5:$B$400,2,FALSE))</f>
        <v>#N/A</v>
      </c>
      <c r="G55" s="99" t="e">
        <f>IF($R$7="Invalid","Internal Error, Contact Support",VLOOKUP(eDESIND!L55,DI!$A$5:$B$400,2,FALSE))</f>
        <v>#N/A</v>
      </c>
      <c r="H55" s="99" t="e">
        <f>IF($R$7="Invalid","Internal Error, Contact Support",VLOOKUP(eDESIND!N55,DI!$A$5:$B$400,2,FALSE))</f>
        <v>#N/A</v>
      </c>
      <c r="I55" s="99" t="e">
        <f>IF($R$7="Invalid","Internal Error, Contact Support",VLOOKUP(eDESIND!P55,DI!$A$5:$B$400,2,FALSE))</f>
        <v>#N/A</v>
      </c>
      <c r="J55" s="99" t="e">
        <f>IF($R$7="Invalid","Internal Error, Contact Support",VLOOKUP(eDESIND!R55,DI!$A$5:$B$400,2,FALSE))</f>
        <v>#N/A</v>
      </c>
      <c r="K55" s="99" t="e">
        <f>IF($R$7="Invalid","Internal Error, Contact Support",VLOOKUP(eDESIND!T55,DI!$A$5:$B$400,2,FALSE))</f>
        <v>#N/A</v>
      </c>
      <c r="L55" s="99" t="e">
        <f>IF($R$7="Invalid","Internal Error, Contact Support",VLOOKUP(eDESIND!V55,DI!$A$5:$B$400,2,FALSE))</f>
        <v>#N/A</v>
      </c>
      <c r="M55" s="99" t="e">
        <f>IF($R$7="Invalid","Internal Error, Contact Support",VLOOKUP(eDESIND!X55,DI!$A$5:$B$400,2,FALSE))</f>
        <v>#N/A</v>
      </c>
      <c r="N55" s="99" t="e">
        <f>IF($R$7="Invalid","Internal Error, Contact Support",VLOOKUP(eDESIND!Z55,DI!$A$5:$B$400,2,FALSE))</f>
        <v>#N/A</v>
      </c>
      <c r="O55" s="99" t="e">
        <f>IF($R$7="Invalid","Internal Error, Contact Support",VLOOKUP(eDESIND!AB55,DI!$A$5:$B$400,2,FALSE))</f>
        <v>#N/A</v>
      </c>
    </row>
    <row r="56" spans="1:15" ht="20.100000000000001" customHeight="1">
      <c r="A56" s="97">
        <f>eSPAR!A55</f>
        <v>0</v>
      </c>
      <c r="B56" s="98">
        <f>eSPAR!B55</f>
        <v>0</v>
      </c>
      <c r="C56" s="99" t="e">
        <f>IF($R$7="Invalid","Internal Error, Contact Support",VLOOKUP(eDESIND!D56,DI!$A$5:$B$400,2,FALSE))</f>
        <v>#N/A</v>
      </c>
      <c r="D56" s="99" t="e">
        <f>IF($R$7="Invalid","Internal Error, Contact Support",VLOOKUP(eDESIND!F56,DI!$A$5:$B$400,2,FALSE))</f>
        <v>#N/A</v>
      </c>
      <c r="E56" s="99" t="e">
        <f>IF($R$7="Invalid","Internal Error, Contact Support",VLOOKUP(eDESIND!H56,DI!$A$5:$B$400,2,FALSE))</f>
        <v>#N/A</v>
      </c>
      <c r="F56" s="99" t="e">
        <f>IF($R$7="Invalid","Internal Error, Contact Support",VLOOKUP(eDESIND!J56,DI!$A$5:$B$400,2,FALSE))</f>
        <v>#N/A</v>
      </c>
      <c r="G56" s="99" t="e">
        <f>IF($R$7="Invalid","Internal Error, Contact Support",VLOOKUP(eDESIND!L56,DI!$A$5:$B$400,2,FALSE))</f>
        <v>#N/A</v>
      </c>
      <c r="H56" s="99" t="e">
        <f>IF($R$7="Invalid","Internal Error, Contact Support",VLOOKUP(eDESIND!N56,DI!$A$5:$B$400,2,FALSE))</f>
        <v>#N/A</v>
      </c>
      <c r="I56" s="99" t="e">
        <f>IF($R$7="Invalid","Internal Error, Contact Support",VLOOKUP(eDESIND!P56,DI!$A$5:$B$400,2,FALSE))</f>
        <v>#N/A</v>
      </c>
      <c r="J56" s="99" t="e">
        <f>IF($R$7="Invalid","Internal Error, Contact Support",VLOOKUP(eDESIND!R56,DI!$A$5:$B$400,2,FALSE))</f>
        <v>#N/A</v>
      </c>
      <c r="K56" s="99" t="e">
        <f>IF($R$7="Invalid","Internal Error, Contact Support",VLOOKUP(eDESIND!T56,DI!$A$5:$B$400,2,FALSE))</f>
        <v>#N/A</v>
      </c>
      <c r="L56" s="99" t="e">
        <f>IF($R$7="Invalid","Internal Error, Contact Support",VLOOKUP(eDESIND!V56,DI!$A$5:$B$400,2,FALSE))</f>
        <v>#N/A</v>
      </c>
      <c r="M56" s="99" t="e">
        <f>IF($R$7="Invalid","Internal Error, Contact Support",VLOOKUP(eDESIND!X56,DI!$A$5:$B$400,2,FALSE))</f>
        <v>#N/A</v>
      </c>
      <c r="N56" s="99" t="e">
        <f>IF($R$7="Invalid","Internal Error, Contact Support",VLOOKUP(eDESIND!Z56,DI!$A$5:$B$400,2,FALSE))</f>
        <v>#N/A</v>
      </c>
      <c r="O56" s="99" t="e">
        <f>IF($R$7="Invalid","Internal Error, Contact Support",VLOOKUP(eDESIND!AB56,DI!$A$5:$B$400,2,FALSE))</f>
        <v>#N/A</v>
      </c>
    </row>
    <row r="57" spans="1:15" ht="20.100000000000001" customHeight="1">
      <c r="A57" s="97">
        <f>eSPAR!A56</f>
        <v>0</v>
      </c>
      <c r="B57" s="98">
        <f>eSPAR!B56</f>
        <v>0</v>
      </c>
      <c r="C57" s="99" t="e">
        <f>IF($R$7="Invalid","Internal Error, Contact Support",VLOOKUP(eDESIND!D57,DI!$A$5:$B$400,2,FALSE))</f>
        <v>#N/A</v>
      </c>
      <c r="D57" s="99" t="e">
        <f>IF($R$7="Invalid","Internal Error, Contact Support",VLOOKUP(eDESIND!F57,DI!$A$5:$B$400,2,FALSE))</f>
        <v>#N/A</v>
      </c>
      <c r="E57" s="99" t="e">
        <f>IF($R$7="Invalid","Internal Error, Contact Support",VLOOKUP(eDESIND!H57,DI!$A$5:$B$400,2,FALSE))</f>
        <v>#N/A</v>
      </c>
      <c r="F57" s="99" t="e">
        <f>IF($R$7="Invalid","Internal Error, Contact Support",VLOOKUP(eDESIND!J57,DI!$A$5:$B$400,2,FALSE))</f>
        <v>#N/A</v>
      </c>
      <c r="G57" s="99" t="e">
        <f>IF($R$7="Invalid","Internal Error, Contact Support",VLOOKUP(eDESIND!L57,DI!$A$5:$B$400,2,FALSE))</f>
        <v>#N/A</v>
      </c>
      <c r="H57" s="99" t="e">
        <f>IF($R$7="Invalid","Internal Error, Contact Support",VLOOKUP(eDESIND!N57,DI!$A$5:$B$400,2,FALSE))</f>
        <v>#N/A</v>
      </c>
      <c r="I57" s="99" t="e">
        <f>IF($R$7="Invalid","Internal Error, Contact Support",VLOOKUP(eDESIND!P57,DI!$A$5:$B$400,2,FALSE))</f>
        <v>#N/A</v>
      </c>
      <c r="J57" s="99" t="e">
        <f>IF($R$7="Invalid","Internal Error, Contact Support",VLOOKUP(eDESIND!R57,DI!$A$5:$B$400,2,FALSE))</f>
        <v>#N/A</v>
      </c>
      <c r="K57" s="99" t="e">
        <f>IF($R$7="Invalid","Internal Error, Contact Support",VLOOKUP(eDESIND!T57,DI!$A$5:$B$400,2,FALSE))</f>
        <v>#N/A</v>
      </c>
      <c r="L57" s="99" t="e">
        <f>IF($R$7="Invalid","Internal Error, Contact Support",VLOOKUP(eDESIND!V57,DI!$A$5:$B$400,2,FALSE))</f>
        <v>#N/A</v>
      </c>
      <c r="M57" s="99" t="e">
        <f>IF($R$7="Invalid","Internal Error, Contact Support",VLOOKUP(eDESIND!X57,DI!$A$5:$B$400,2,FALSE))</f>
        <v>#N/A</v>
      </c>
      <c r="N57" s="99" t="e">
        <f>IF($R$7="Invalid","Internal Error, Contact Support",VLOOKUP(eDESIND!Z57,DI!$A$5:$B$400,2,FALSE))</f>
        <v>#N/A</v>
      </c>
      <c r="O57" s="99" t="e">
        <f>IF($R$7="Invalid","Internal Error, Contact Support",VLOOKUP(eDESIND!AB57,DI!$A$5:$B$400,2,FALSE))</f>
        <v>#N/A</v>
      </c>
    </row>
    <row r="58" spans="1:15" ht="20.100000000000001" customHeight="1">
      <c r="A58" s="97">
        <f>eSPAR!A57</f>
        <v>0</v>
      </c>
      <c r="B58" s="98">
        <f>eSPAR!B57</f>
        <v>0</v>
      </c>
      <c r="C58" s="99" t="e">
        <f>IF($R$7="Invalid","Internal Error, Contact Support",VLOOKUP(eDESIND!D58,DI!$A$5:$B$400,2,FALSE))</f>
        <v>#N/A</v>
      </c>
      <c r="D58" s="99" t="e">
        <f>IF($R$7="Invalid","Internal Error, Contact Support",VLOOKUP(eDESIND!F58,DI!$A$5:$B$400,2,FALSE))</f>
        <v>#N/A</v>
      </c>
      <c r="E58" s="99" t="e">
        <f>IF($R$7="Invalid","Internal Error, Contact Support",VLOOKUP(eDESIND!H58,DI!$A$5:$B$400,2,FALSE))</f>
        <v>#N/A</v>
      </c>
      <c r="F58" s="99" t="e">
        <f>IF($R$7="Invalid","Internal Error, Contact Support",VLOOKUP(eDESIND!J58,DI!$A$5:$B$400,2,FALSE))</f>
        <v>#N/A</v>
      </c>
      <c r="G58" s="99" t="e">
        <f>IF($R$7="Invalid","Internal Error, Contact Support",VLOOKUP(eDESIND!L58,DI!$A$5:$B$400,2,FALSE))</f>
        <v>#N/A</v>
      </c>
      <c r="H58" s="99" t="e">
        <f>IF($R$7="Invalid","Internal Error, Contact Support",VLOOKUP(eDESIND!N58,DI!$A$5:$B$400,2,FALSE))</f>
        <v>#N/A</v>
      </c>
      <c r="I58" s="99" t="e">
        <f>IF($R$7="Invalid","Internal Error, Contact Support",VLOOKUP(eDESIND!P58,DI!$A$5:$B$400,2,FALSE))</f>
        <v>#N/A</v>
      </c>
      <c r="J58" s="99" t="e">
        <f>IF($R$7="Invalid","Internal Error, Contact Support",VLOOKUP(eDESIND!R58,DI!$A$5:$B$400,2,FALSE))</f>
        <v>#N/A</v>
      </c>
      <c r="K58" s="99" t="e">
        <f>IF($R$7="Invalid","Internal Error, Contact Support",VLOOKUP(eDESIND!T58,DI!$A$5:$B$400,2,FALSE))</f>
        <v>#N/A</v>
      </c>
      <c r="L58" s="99" t="e">
        <f>IF($R$7="Invalid","Internal Error, Contact Support",VLOOKUP(eDESIND!V58,DI!$A$5:$B$400,2,FALSE))</f>
        <v>#N/A</v>
      </c>
      <c r="M58" s="99" t="e">
        <f>IF($R$7="Invalid","Internal Error, Contact Support",VLOOKUP(eDESIND!X58,DI!$A$5:$B$400,2,FALSE))</f>
        <v>#N/A</v>
      </c>
      <c r="N58" s="99" t="e">
        <f>IF($R$7="Invalid","Internal Error, Contact Support",VLOOKUP(eDESIND!Z58,DI!$A$5:$B$400,2,FALSE))</f>
        <v>#N/A</v>
      </c>
      <c r="O58" s="99" t="e">
        <f>IF($R$7="Invalid","Internal Error, Contact Support",VLOOKUP(eDESIND!AB58,DI!$A$5:$B$400,2,FALSE))</f>
        <v>#N/A</v>
      </c>
    </row>
    <row r="59" spans="1:15" ht="20.100000000000001" customHeight="1">
      <c r="A59" s="97">
        <f>eSPAR!A58</f>
        <v>0</v>
      </c>
      <c r="B59" s="98">
        <f>eSPAR!B58</f>
        <v>0</v>
      </c>
      <c r="C59" s="99" t="e">
        <f>IF($R$7="Invalid","Internal Error, Contact Support",VLOOKUP(eDESIND!D59,DI!$A$5:$B$400,2,FALSE))</f>
        <v>#N/A</v>
      </c>
      <c r="D59" s="99" t="e">
        <f>IF($R$7="Invalid","Internal Error, Contact Support",VLOOKUP(eDESIND!F59,DI!$A$5:$B$400,2,FALSE))</f>
        <v>#N/A</v>
      </c>
      <c r="E59" s="99" t="e">
        <f>IF($R$7="Invalid","Internal Error, Contact Support",VLOOKUP(eDESIND!H59,DI!$A$5:$B$400,2,FALSE))</f>
        <v>#N/A</v>
      </c>
      <c r="F59" s="99" t="e">
        <f>IF($R$7="Invalid","Internal Error, Contact Support",VLOOKUP(eDESIND!J59,DI!$A$5:$B$400,2,FALSE))</f>
        <v>#N/A</v>
      </c>
      <c r="G59" s="99" t="e">
        <f>IF($R$7="Invalid","Internal Error, Contact Support",VLOOKUP(eDESIND!L59,DI!$A$5:$B$400,2,FALSE))</f>
        <v>#N/A</v>
      </c>
      <c r="H59" s="99" t="e">
        <f>IF($R$7="Invalid","Internal Error, Contact Support",VLOOKUP(eDESIND!N59,DI!$A$5:$B$400,2,FALSE))</f>
        <v>#N/A</v>
      </c>
      <c r="I59" s="99" t="e">
        <f>IF($R$7="Invalid","Internal Error, Contact Support",VLOOKUP(eDESIND!P59,DI!$A$5:$B$400,2,FALSE))</f>
        <v>#N/A</v>
      </c>
      <c r="J59" s="99" t="e">
        <f>IF($R$7="Invalid","Internal Error, Contact Support",VLOOKUP(eDESIND!R59,DI!$A$5:$B$400,2,FALSE))</f>
        <v>#N/A</v>
      </c>
      <c r="K59" s="99" t="e">
        <f>IF($R$7="Invalid","Internal Error, Contact Support",VLOOKUP(eDESIND!T59,DI!$A$5:$B$400,2,FALSE))</f>
        <v>#N/A</v>
      </c>
      <c r="L59" s="99" t="e">
        <f>IF($R$7="Invalid","Internal Error, Contact Support",VLOOKUP(eDESIND!V59,DI!$A$5:$B$400,2,FALSE))</f>
        <v>#N/A</v>
      </c>
      <c r="M59" s="99" t="e">
        <f>IF($R$7="Invalid","Internal Error, Contact Support",VLOOKUP(eDESIND!X59,DI!$A$5:$B$400,2,FALSE))</f>
        <v>#N/A</v>
      </c>
      <c r="N59" s="99" t="e">
        <f>IF($R$7="Invalid","Internal Error, Contact Support",VLOOKUP(eDESIND!Z59,DI!$A$5:$B$400,2,FALSE))</f>
        <v>#N/A</v>
      </c>
      <c r="O59" s="99" t="e">
        <f>IF($R$7="Invalid","Internal Error, Contact Support",VLOOKUP(eDESIND!AB59,DI!$A$5:$B$400,2,FALSE))</f>
        <v>#N/A</v>
      </c>
    </row>
    <row r="60" spans="1:15" ht="20.100000000000001" customHeight="1">
      <c r="A60" s="97">
        <f>eSPAR!A59</f>
        <v>0</v>
      </c>
      <c r="B60" s="98">
        <f>eSPAR!B59</f>
        <v>0</v>
      </c>
      <c r="C60" s="99" t="e">
        <f>IF($R$7="Invalid","Internal Error, Contact Support",VLOOKUP(eDESIND!D60,DI!$A$5:$B$400,2,FALSE))</f>
        <v>#N/A</v>
      </c>
      <c r="D60" s="99" t="e">
        <f>IF($R$7="Invalid","Internal Error, Contact Support",VLOOKUP(eDESIND!F60,DI!$A$5:$B$400,2,FALSE))</f>
        <v>#N/A</v>
      </c>
      <c r="E60" s="99" t="e">
        <f>IF($R$7="Invalid","Internal Error, Contact Support",VLOOKUP(eDESIND!H60,DI!$A$5:$B$400,2,FALSE))</f>
        <v>#N/A</v>
      </c>
      <c r="F60" s="99" t="e">
        <f>IF($R$7="Invalid","Internal Error, Contact Support",VLOOKUP(eDESIND!J60,DI!$A$5:$B$400,2,FALSE))</f>
        <v>#N/A</v>
      </c>
      <c r="G60" s="99" t="e">
        <f>IF($R$7="Invalid","Internal Error, Contact Support",VLOOKUP(eDESIND!L60,DI!$A$5:$B$400,2,FALSE))</f>
        <v>#N/A</v>
      </c>
      <c r="H60" s="99" t="e">
        <f>IF($R$7="Invalid","Internal Error, Contact Support",VLOOKUP(eDESIND!N60,DI!$A$5:$B$400,2,FALSE))</f>
        <v>#N/A</v>
      </c>
      <c r="I60" s="99" t="e">
        <f>IF($R$7="Invalid","Internal Error, Contact Support",VLOOKUP(eDESIND!P60,DI!$A$5:$B$400,2,FALSE))</f>
        <v>#N/A</v>
      </c>
      <c r="J60" s="99" t="e">
        <f>IF($R$7="Invalid","Internal Error, Contact Support",VLOOKUP(eDESIND!R60,DI!$A$5:$B$400,2,FALSE))</f>
        <v>#N/A</v>
      </c>
      <c r="K60" s="99" t="e">
        <f>IF($R$7="Invalid","Internal Error, Contact Support",VLOOKUP(eDESIND!T60,DI!$A$5:$B$400,2,FALSE))</f>
        <v>#N/A</v>
      </c>
      <c r="L60" s="99" t="e">
        <f>IF($R$7="Invalid","Internal Error, Contact Support",VLOOKUP(eDESIND!V60,DI!$A$5:$B$400,2,FALSE))</f>
        <v>#N/A</v>
      </c>
      <c r="M60" s="99" t="e">
        <f>IF($R$7="Invalid","Internal Error, Contact Support",VLOOKUP(eDESIND!X60,DI!$A$5:$B$400,2,FALSE))</f>
        <v>#N/A</v>
      </c>
      <c r="N60" s="99" t="e">
        <f>IF($R$7="Invalid","Internal Error, Contact Support",VLOOKUP(eDESIND!Z60,DI!$A$5:$B$400,2,FALSE))</f>
        <v>#N/A</v>
      </c>
      <c r="O60" s="99" t="e">
        <f>IF($R$7="Invalid","Internal Error, Contact Support",VLOOKUP(eDESIND!AB60,DI!$A$5:$B$400,2,FALSE))</f>
        <v>#N/A</v>
      </c>
    </row>
    <row r="61" spans="1:15" ht="20.100000000000001" customHeight="1">
      <c r="A61" s="97">
        <f>eSPAR!A60</f>
        <v>0</v>
      </c>
      <c r="B61" s="98">
        <f>eSPAR!B60</f>
        <v>0</v>
      </c>
      <c r="C61" s="99" t="e">
        <f>IF($R$7="Invalid","Internal Error, Contact Support",VLOOKUP(eDESIND!D61,DI!$A$5:$B$400,2,FALSE))</f>
        <v>#N/A</v>
      </c>
      <c r="D61" s="99" t="e">
        <f>IF($R$7="Invalid","Internal Error, Contact Support",VLOOKUP(eDESIND!F61,DI!$A$5:$B$400,2,FALSE))</f>
        <v>#N/A</v>
      </c>
      <c r="E61" s="99" t="e">
        <f>IF($R$7="Invalid","Internal Error, Contact Support",VLOOKUP(eDESIND!H61,DI!$A$5:$B$400,2,FALSE))</f>
        <v>#N/A</v>
      </c>
      <c r="F61" s="99" t="e">
        <f>IF($R$7="Invalid","Internal Error, Contact Support",VLOOKUP(eDESIND!J61,DI!$A$5:$B$400,2,FALSE))</f>
        <v>#N/A</v>
      </c>
      <c r="G61" s="99" t="e">
        <f>IF($R$7="Invalid","Internal Error, Contact Support",VLOOKUP(eDESIND!L61,DI!$A$5:$B$400,2,FALSE))</f>
        <v>#N/A</v>
      </c>
      <c r="H61" s="99" t="e">
        <f>IF($R$7="Invalid","Internal Error, Contact Support",VLOOKUP(eDESIND!N61,DI!$A$5:$B$400,2,FALSE))</f>
        <v>#N/A</v>
      </c>
      <c r="I61" s="99" t="e">
        <f>IF($R$7="Invalid","Internal Error, Contact Support",VLOOKUP(eDESIND!P61,DI!$A$5:$B$400,2,FALSE))</f>
        <v>#N/A</v>
      </c>
      <c r="J61" s="99" t="e">
        <f>IF($R$7="Invalid","Internal Error, Contact Support",VLOOKUP(eDESIND!R61,DI!$A$5:$B$400,2,FALSE))</f>
        <v>#N/A</v>
      </c>
      <c r="K61" s="99" t="e">
        <f>IF($R$7="Invalid","Internal Error, Contact Support",VLOOKUP(eDESIND!T61,DI!$A$5:$B$400,2,FALSE))</f>
        <v>#N/A</v>
      </c>
      <c r="L61" s="99" t="e">
        <f>IF($R$7="Invalid","Internal Error, Contact Support",VLOOKUP(eDESIND!V61,DI!$A$5:$B$400,2,FALSE))</f>
        <v>#N/A</v>
      </c>
      <c r="M61" s="99" t="e">
        <f>IF($R$7="Invalid","Internal Error, Contact Support",VLOOKUP(eDESIND!X61,DI!$A$5:$B$400,2,FALSE))</f>
        <v>#N/A</v>
      </c>
      <c r="N61" s="99" t="e">
        <f>IF($R$7="Invalid","Internal Error, Contact Support",VLOOKUP(eDESIND!Z61,DI!$A$5:$B$400,2,FALSE))</f>
        <v>#N/A</v>
      </c>
      <c r="O61" s="99" t="e">
        <f>IF($R$7="Invalid","Internal Error, Contact Support",VLOOKUP(eDESIND!AB61,DI!$A$5:$B$400,2,FALSE))</f>
        <v>#N/A</v>
      </c>
    </row>
    <row r="62" spans="1:15" ht="20.100000000000001" customHeight="1">
      <c r="A62" s="97">
        <f>eSPAR!A61</f>
        <v>0</v>
      </c>
      <c r="B62" s="98">
        <f>eSPAR!B61</f>
        <v>0</v>
      </c>
      <c r="C62" s="99" t="e">
        <f>IF($R$7="Invalid","Internal Error, Contact Support",VLOOKUP(eDESIND!D62,DI!$A$5:$B$400,2,FALSE))</f>
        <v>#N/A</v>
      </c>
      <c r="D62" s="99" t="e">
        <f>IF($R$7="Invalid","Internal Error, Contact Support",VLOOKUP(eDESIND!F62,DI!$A$5:$B$400,2,FALSE))</f>
        <v>#N/A</v>
      </c>
      <c r="E62" s="99" t="e">
        <f>IF($R$7="Invalid","Internal Error, Contact Support",VLOOKUP(eDESIND!H62,DI!$A$5:$B$400,2,FALSE))</f>
        <v>#N/A</v>
      </c>
      <c r="F62" s="99" t="e">
        <f>IF($R$7="Invalid","Internal Error, Contact Support",VLOOKUP(eDESIND!J62,DI!$A$5:$B$400,2,FALSE))</f>
        <v>#N/A</v>
      </c>
      <c r="G62" s="99" t="e">
        <f>IF($R$7="Invalid","Internal Error, Contact Support",VLOOKUP(eDESIND!L62,DI!$A$5:$B$400,2,FALSE))</f>
        <v>#N/A</v>
      </c>
      <c r="H62" s="99" t="e">
        <f>IF($R$7="Invalid","Internal Error, Contact Support",VLOOKUP(eDESIND!N62,DI!$A$5:$B$400,2,FALSE))</f>
        <v>#N/A</v>
      </c>
      <c r="I62" s="99" t="e">
        <f>IF($R$7="Invalid","Internal Error, Contact Support",VLOOKUP(eDESIND!P62,DI!$A$5:$B$400,2,FALSE))</f>
        <v>#N/A</v>
      </c>
      <c r="J62" s="99" t="e">
        <f>IF($R$7="Invalid","Internal Error, Contact Support",VLOOKUP(eDESIND!R62,DI!$A$5:$B$400,2,FALSE))</f>
        <v>#N/A</v>
      </c>
      <c r="K62" s="99" t="e">
        <f>IF($R$7="Invalid","Internal Error, Contact Support",VLOOKUP(eDESIND!T62,DI!$A$5:$B$400,2,FALSE))</f>
        <v>#N/A</v>
      </c>
      <c r="L62" s="99" t="e">
        <f>IF($R$7="Invalid","Internal Error, Contact Support",VLOOKUP(eDESIND!V62,DI!$A$5:$B$400,2,FALSE))</f>
        <v>#N/A</v>
      </c>
      <c r="M62" s="99" t="e">
        <f>IF($R$7="Invalid","Internal Error, Contact Support",VLOOKUP(eDESIND!X62,DI!$A$5:$B$400,2,FALSE))</f>
        <v>#N/A</v>
      </c>
      <c r="N62" s="99" t="e">
        <f>IF($R$7="Invalid","Internal Error, Contact Support",VLOOKUP(eDESIND!Z62,DI!$A$5:$B$400,2,FALSE))</f>
        <v>#N/A</v>
      </c>
      <c r="O62" s="99" t="e">
        <f>IF($R$7="Invalid","Internal Error, Contact Support",VLOOKUP(eDESIND!AB62,DI!$A$5:$B$400,2,FALSE))</f>
        <v>#N/A</v>
      </c>
    </row>
    <row r="63" spans="1:15" ht="20.100000000000001" customHeight="1">
      <c r="A63" s="97">
        <f>eSPAR!A62</f>
        <v>0</v>
      </c>
      <c r="B63" s="98">
        <f>eSPAR!B62</f>
        <v>0</v>
      </c>
      <c r="C63" s="99" t="e">
        <f>IF($R$7="Invalid","Internal Error, Contact Support",VLOOKUP(eDESIND!D63,DI!$A$5:$B$400,2,FALSE))</f>
        <v>#N/A</v>
      </c>
      <c r="D63" s="99" t="e">
        <f>IF($R$7="Invalid","Internal Error, Contact Support",VLOOKUP(eDESIND!F63,DI!$A$5:$B$400,2,FALSE))</f>
        <v>#N/A</v>
      </c>
      <c r="E63" s="99" t="e">
        <f>IF($R$7="Invalid","Internal Error, Contact Support",VLOOKUP(eDESIND!H63,DI!$A$5:$B$400,2,FALSE))</f>
        <v>#N/A</v>
      </c>
      <c r="F63" s="99" t="e">
        <f>IF($R$7="Invalid","Internal Error, Contact Support",VLOOKUP(eDESIND!J63,DI!$A$5:$B$400,2,FALSE))</f>
        <v>#N/A</v>
      </c>
      <c r="G63" s="99" t="e">
        <f>IF($R$7="Invalid","Internal Error, Contact Support",VLOOKUP(eDESIND!L63,DI!$A$5:$B$400,2,FALSE))</f>
        <v>#N/A</v>
      </c>
      <c r="H63" s="99" t="e">
        <f>IF($R$7="Invalid","Internal Error, Contact Support",VLOOKUP(eDESIND!N63,DI!$A$5:$B$400,2,FALSE))</f>
        <v>#N/A</v>
      </c>
      <c r="I63" s="99" t="e">
        <f>IF($R$7="Invalid","Internal Error, Contact Support",VLOOKUP(eDESIND!P63,DI!$A$5:$B$400,2,FALSE))</f>
        <v>#N/A</v>
      </c>
      <c r="J63" s="99" t="e">
        <f>IF($R$7="Invalid","Internal Error, Contact Support",VLOOKUP(eDESIND!R63,DI!$A$5:$B$400,2,FALSE))</f>
        <v>#N/A</v>
      </c>
      <c r="K63" s="99" t="e">
        <f>IF($R$7="Invalid","Internal Error, Contact Support",VLOOKUP(eDESIND!T63,DI!$A$5:$B$400,2,FALSE))</f>
        <v>#N/A</v>
      </c>
      <c r="L63" s="99" t="e">
        <f>IF($R$7="Invalid","Internal Error, Contact Support",VLOOKUP(eDESIND!V63,DI!$A$5:$B$400,2,FALSE))</f>
        <v>#N/A</v>
      </c>
      <c r="M63" s="99" t="e">
        <f>IF($R$7="Invalid","Internal Error, Contact Support",VLOOKUP(eDESIND!X63,DI!$A$5:$B$400,2,FALSE))</f>
        <v>#N/A</v>
      </c>
      <c r="N63" s="99" t="e">
        <f>IF($R$7="Invalid","Internal Error, Contact Support",VLOOKUP(eDESIND!Z63,DI!$A$5:$B$400,2,FALSE))</f>
        <v>#N/A</v>
      </c>
      <c r="O63" s="99" t="e">
        <f>IF($R$7="Invalid","Internal Error, Contact Support",VLOOKUP(eDESIND!AB63,DI!$A$5:$B$400,2,FALSE))</f>
        <v>#N/A</v>
      </c>
    </row>
    <row r="64" spans="1:15" ht="20.100000000000001" customHeight="1">
      <c r="A64" s="97">
        <f>eSPAR!A63</f>
        <v>0</v>
      </c>
      <c r="B64" s="98">
        <f>eSPAR!B63</f>
        <v>0</v>
      </c>
      <c r="C64" s="99" t="e">
        <f>IF($R$7="Invalid","Internal Error, Contact Support",VLOOKUP(eDESIND!D64,DI!$A$5:$B$400,2,FALSE))</f>
        <v>#N/A</v>
      </c>
      <c r="D64" s="99" t="e">
        <f>IF($R$7="Invalid","Internal Error, Contact Support",VLOOKUP(eDESIND!F64,DI!$A$5:$B$400,2,FALSE))</f>
        <v>#N/A</v>
      </c>
      <c r="E64" s="99" t="e">
        <f>IF($R$7="Invalid","Internal Error, Contact Support",VLOOKUP(eDESIND!H64,DI!$A$5:$B$400,2,FALSE))</f>
        <v>#N/A</v>
      </c>
      <c r="F64" s="99" t="e">
        <f>IF($R$7="Invalid","Internal Error, Contact Support",VLOOKUP(eDESIND!J64,DI!$A$5:$B$400,2,FALSE))</f>
        <v>#N/A</v>
      </c>
      <c r="G64" s="99" t="e">
        <f>IF($R$7="Invalid","Internal Error, Contact Support",VLOOKUP(eDESIND!L64,DI!$A$5:$B$400,2,FALSE))</f>
        <v>#N/A</v>
      </c>
      <c r="H64" s="99" t="e">
        <f>IF($R$7="Invalid","Internal Error, Contact Support",VLOOKUP(eDESIND!N64,DI!$A$5:$B$400,2,FALSE))</f>
        <v>#N/A</v>
      </c>
      <c r="I64" s="99" t="e">
        <f>IF($R$7="Invalid","Internal Error, Contact Support",VLOOKUP(eDESIND!P64,DI!$A$5:$B$400,2,FALSE))</f>
        <v>#N/A</v>
      </c>
      <c r="J64" s="99" t="e">
        <f>IF($R$7="Invalid","Internal Error, Contact Support",VLOOKUP(eDESIND!R64,DI!$A$5:$B$400,2,FALSE))</f>
        <v>#N/A</v>
      </c>
      <c r="K64" s="99" t="e">
        <f>IF($R$7="Invalid","Internal Error, Contact Support",VLOOKUP(eDESIND!T64,DI!$A$5:$B$400,2,FALSE))</f>
        <v>#N/A</v>
      </c>
      <c r="L64" s="99" t="e">
        <f>IF($R$7="Invalid","Internal Error, Contact Support",VLOOKUP(eDESIND!V64,DI!$A$5:$B$400,2,FALSE))</f>
        <v>#N/A</v>
      </c>
      <c r="M64" s="99" t="e">
        <f>IF($R$7="Invalid","Internal Error, Contact Support",VLOOKUP(eDESIND!X64,DI!$A$5:$B$400,2,FALSE))</f>
        <v>#N/A</v>
      </c>
      <c r="N64" s="99" t="e">
        <f>IF($R$7="Invalid","Internal Error, Contact Support",VLOOKUP(eDESIND!Z64,DI!$A$5:$B$400,2,FALSE))</f>
        <v>#N/A</v>
      </c>
      <c r="O64" s="99" t="e">
        <f>IF($R$7="Invalid","Internal Error, Contact Support",VLOOKUP(eDESIND!AB64,DI!$A$5:$B$400,2,FALSE))</f>
        <v>#N/A</v>
      </c>
    </row>
    <row r="65" spans="1:15" ht="20.100000000000001" customHeight="1">
      <c r="A65" s="97">
        <f>eSPAR!A64</f>
        <v>0</v>
      </c>
      <c r="B65" s="98">
        <f>eSPAR!B64</f>
        <v>0</v>
      </c>
      <c r="C65" s="99" t="e">
        <f>IF($R$7="Invalid","Internal Error, Contact Support",VLOOKUP(eDESIND!D65,DI!$A$5:$B$400,2,FALSE))</f>
        <v>#N/A</v>
      </c>
      <c r="D65" s="99" t="e">
        <f>IF($R$7="Invalid","Internal Error, Contact Support",VLOOKUP(eDESIND!F65,DI!$A$5:$B$400,2,FALSE))</f>
        <v>#N/A</v>
      </c>
      <c r="E65" s="99" t="e">
        <f>IF($R$7="Invalid","Internal Error, Contact Support",VLOOKUP(eDESIND!H65,DI!$A$5:$B$400,2,FALSE))</f>
        <v>#N/A</v>
      </c>
      <c r="F65" s="99" t="e">
        <f>IF($R$7="Invalid","Internal Error, Contact Support",VLOOKUP(eDESIND!J65,DI!$A$5:$B$400,2,FALSE))</f>
        <v>#N/A</v>
      </c>
      <c r="G65" s="99" t="e">
        <f>IF($R$7="Invalid","Internal Error, Contact Support",VLOOKUP(eDESIND!L65,DI!$A$5:$B$400,2,FALSE))</f>
        <v>#N/A</v>
      </c>
      <c r="H65" s="99" t="e">
        <f>IF($R$7="Invalid","Internal Error, Contact Support",VLOOKUP(eDESIND!N65,DI!$A$5:$B$400,2,FALSE))</f>
        <v>#N/A</v>
      </c>
      <c r="I65" s="99" t="e">
        <f>IF($R$7="Invalid","Internal Error, Contact Support",VLOOKUP(eDESIND!P65,DI!$A$5:$B$400,2,FALSE))</f>
        <v>#N/A</v>
      </c>
      <c r="J65" s="99" t="e">
        <f>IF($R$7="Invalid","Internal Error, Contact Support",VLOOKUP(eDESIND!R65,DI!$A$5:$B$400,2,FALSE))</f>
        <v>#N/A</v>
      </c>
      <c r="K65" s="99" t="e">
        <f>IF($R$7="Invalid","Internal Error, Contact Support",VLOOKUP(eDESIND!T65,DI!$A$5:$B$400,2,FALSE))</f>
        <v>#N/A</v>
      </c>
      <c r="L65" s="99" t="e">
        <f>IF($R$7="Invalid","Internal Error, Contact Support",VLOOKUP(eDESIND!V65,DI!$A$5:$B$400,2,FALSE))</f>
        <v>#N/A</v>
      </c>
      <c r="M65" s="99" t="e">
        <f>IF($R$7="Invalid","Internal Error, Contact Support",VLOOKUP(eDESIND!X65,DI!$A$5:$B$400,2,FALSE))</f>
        <v>#N/A</v>
      </c>
      <c r="N65" s="99" t="e">
        <f>IF($R$7="Invalid","Internal Error, Contact Support",VLOOKUP(eDESIND!Z65,DI!$A$5:$B$400,2,FALSE))</f>
        <v>#N/A</v>
      </c>
      <c r="O65" s="99" t="e">
        <f>IF($R$7="Invalid","Internal Error, Contact Support",VLOOKUP(eDESIND!AB65,DI!$A$5:$B$400,2,FALSE))</f>
        <v>#N/A</v>
      </c>
    </row>
    <row r="66" spans="1:15" ht="20.100000000000001" customHeight="1">
      <c r="A66" s="97">
        <f>eSPAR!A65</f>
        <v>0</v>
      </c>
      <c r="B66" s="98">
        <f>eSPAR!B65</f>
        <v>0</v>
      </c>
      <c r="C66" s="99" t="e">
        <f>IF($R$7="Invalid","Internal Error, Contact Support",VLOOKUP(eDESIND!D66,DI!$A$5:$B$400,2,FALSE))</f>
        <v>#N/A</v>
      </c>
      <c r="D66" s="99" t="e">
        <f>IF($R$7="Invalid","Internal Error, Contact Support",VLOOKUP(eDESIND!F66,DI!$A$5:$B$400,2,FALSE))</f>
        <v>#N/A</v>
      </c>
      <c r="E66" s="99" t="e">
        <f>IF($R$7="Invalid","Internal Error, Contact Support",VLOOKUP(eDESIND!H66,DI!$A$5:$B$400,2,FALSE))</f>
        <v>#N/A</v>
      </c>
      <c r="F66" s="99" t="e">
        <f>IF($R$7="Invalid","Internal Error, Contact Support",VLOOKUP(eDESIND!J66,DI!$A$5:$B$400,2,FALSE))</f>
        <v>#N/A</v>
      </c>
      <c r="G66" s="99" t="e">
        <f>IF($R$7="Invalid","Internal Error, Contact Support",VLOOKUP(eDESIND!L66,DI!$A$5:$B$400,2,FALSE))</f>
        <v>#N/A</v>
      </c>
      <c r="H66" s="99" t="e">
        <f>IF($R$7="Invalid","Internal Error, Contact Support",VLOOKUP(eDESIND!N66,DI!$A$5:$B$400,2,FALSE))</f>
        <v>#N/A</v>
      </c>
      <c r="I66" s="99" t="e">
        <f>IF($R$7="Invalid","Internal Error, Contact Support",VLOOKUP(eDESIND!P66,DI!$A$5:$B$400,2,FALSE))</f>
        <v>#N/A</v>
      </c>
      <c r="J66" s="99" t="e">
        <f>IF($R$7="Invalid","Internal Error, Contact Support",VLOOKUP(eDESIND!R66,DI!$A$5:$B$400,2,FALSE))</f>
        <v>#N/A</v>
      </c>
      <c r="K66" s="99" t="e">
        <f>IF($R$7="Invalid","Internal Error, Contact Support",VLOOKUP(eDESIND!T66,DI!$A$5:$B$400,2,FALSE))</f>
        <v>#N/A</v>
      </c>
      <c r="L66" s="99" t="e">
        <f>IF($R$7="Invalid","Internal Error, Contact Support",VLOOKUP(eDESIND!V66,DI!$A$5:$B$400,2,FALSE))</f>
        <v>#N/A</v>
      </c>
      <c r="M66" s="99" t="e">
        <f>IF($R$7="Invalid","Internal Error, Contact Support",VLOOKUP(eDESIND!X66,DI!$A$5:$B$400,2,FALSE))</f>
        <v>#N/A</v>
      </c>
      <c r="N66" s="99" t="e">
        <f>IF($R$7="Invalid","Internal Error, Contact Support",VLOOKUP(eDESIND!Z66,DI!$A$5:$B$400,2,FALSE))</f>
        <v>#N/A</v>
      </c>
      <c r="O66" s="99" t="e">
        <f>IF($R$7="Invalid","Internal Error, Contact Support",VLOOKUP(eDESIND!AB66,DI!$A$5:$B$400,2,FALSE))</f>
        <v>#N/A</v>
      </c>
    </row>
    <row r="67" spans="1:15" ht="20.100000000000001" customHeight="1">
      <c r="A67" s="97">
        <f>eSPAR!A66</f>
        <v>0</v>
      </c>
      <c r="B67" s="98">
        <f>eSPAR!B66</f>
        <v>0</v>
      </c>
      <c r="C67" s="99" t="e">
        <f>IF($R$7="Invalid","Internal Error, Contact Support",VLOOKUP(eDESIND!D67,DI!$A$5:$B$400,2,FALSE))</f>
        <v>#N/A</v>
      </c>
      <c r="D67" s="99" t="e">
        <f>IF($R$7="Invalid","Internal Error, Contact Support",VLOOKUP(eDESIND!F67,DI!$A$5:$B$400,2,FALSE))</f>
        <v>#N/A</v>
      </c>
      <c r="E67" s="99" t="e">
        <f>IF($R$7="Invalid","Internal Error, Contact Support",VLOOKUP(eDESIND!H67,DI!$A$5:$B$400,2,FALSE))</f>
        <v>#N/A</v>
      </c>
      <c r="F67" s="99" t="e">
        <f>IF($R$7="Invalid","Internal Error, Contact Support",VLOOKUP(eDESIND!J67,DI!$A$5:$B$400,2,FALSE))</f>
        <v>#N/A</v>
      </c>
      <c r="G67" s="99" t="e">
        <f>IF($R$7="Invalid","Internal Error, Contact Support",VLOOKUP(eDESIND!L67,DI!$A$5:$B$400,2,FALSE))</f>
        <v>#N/A</v>
      </c>
      <c r="H67" s="99" t="e">
        <f>IF($R$7="Invalid","Internal Error, Contact Support",VLOOKUP(eDESIND!N67,DI!$A$5:$B$400,2,FALSE))</f>
        <v>#N/A</v>
      </c>
      <c r="I67" s="99" t="e">
        <f>IF($R$7="Invalid","Internal Error, Contact Support",VLOOKUP(eDESIND!P67,DI!$A$5:$B$400,2,FALSE))</f>
        <v>#N/A</v>
      </c>
      <c r="J67" s="99" t="e">
        <f>IF($R$7="Invalid","Internal Error, Contact Support",VLOOKUP(eDESIND!R67,DI!$A$5:$B$400,2,FALSE))</f>
        <v>#N/A</v>
      </c>
      <c r="K67" s="99" t="e">
        <f>IF($R$7="Invalid","Internal Error, Contact Support",VLOOKUP(eDESIND!T67,DI!$A$5:$B$400,2,FALSE))</f>
        <v>#N/A</v>
      </c>
      <c r="L67" s="99" t="e">
        <f>IF($R$7="Invalid","Internal Error, Contact Support",VLOOKUP(eDESIND!V67,DI!$A$5:$B$400,2,FALSE))</f>
        <v>#N/A</v>
      </c>
      <c r="M67" s="99" t="e">
        <f>IF($R$7="Invalid","Internal Error, Contact Support",VLOOKUP(eDESIND!X67,DI!$A$5:$B$400,2,FALSE))</f>
        <v>#N/A</v>
      </c>
      <c r="N67" s="99" t="e">
        <f>IF($R$7="Invalid","Internal Error, Contact Support",VLOOKUP(eDESIND!Z67,DI!$A$5:$B$400,2,FALSE))</f>
        <v>#N/A</v>
      </c>
      <c r="O67" s="99" t="e">
        <f>IF($R$7="Invalid","Internal Error, Contact Support",VLOOKUP(eDESIND!AB67,DI!$A$5:$B$400,2,FALSE))</f>
        <v>#N/A</v>
      </c>
    </row>
    <row r="68" spans="1:15" ht="20.100000000000001" customHeight="1">
      <c r="A68" s="97">
        <f>eSPAR!A67</f>
        <v>0</v>
      </c>
      <c r="B68" s="98">
        <f>eSPAR!B67</f>
        <v>0</v>
      </c>
      <c r="C68" s="99" t="e">
        <f>IF($R$7="Invalid","Internal Error, Contact Support",VLOOKUP(eDESIND!D68,DI!$A$5:$B$400,2,FALSE))</f>
        <v>#N/A</v>
      </c>
      <c r="D68" s="99" t="e">
        <f>IF($R$7="Invalid","Internal Error, Contact Support",VLOOKUP(eDESIND!F68,DI!$A$5:$B$400,2,FALSE))</f>
        <v>#N/A</v>
      </c>
      <c r="E68" s="99" t="e">
        <f>IF($R$7="Invalid","Internal Error, Contact Support",VLOOKUP(eDESIND!H68,DI!$A$5:$B$400,2,FALSE))</f>
        <v>#N/A</v>
      </c>
      <c r="F68" s="99" t="e">
        <f>IF($R$7="Invalid","Internal Error, Contact Support",VLOOKUP(eDESIND!J68,DI!$A$5:$B$400,2,FALSE))</f>
        <v>#N/A</v>
      </c>
      <c r="G68" s="99" t="e">
        <f>IF($R$7="Invalid","Internal Error, Contact Support",VLOOKUP(eDESIND!L68,DI!$A$5:$B$400,2,FALSE))</f>
        <v>#N/A</v>
      </c>
      <c r="H68" s="99" t="e">
        <f>IF($R$7="Invalid","Internal Error, Contact Support",VLOOKUP(eDESIND!N68,DI!$A$5:$B$400,2,FALSE))</f>
        <v>#N/A</v>
      </c>
      <c r="I68" s="99" t="e">
        <f>IF($R$7="Invalid","Internal Error, Contact Support",VLOOKUP(eDESIND!P68,DI!$A$5:$B$400,2,FALSE))</f>
        <v>#N/A</v>
      </c>
      <c r="J68" s="99" t="e">
        <f>IF($R$7="Invalid","Internal Error, Contact Support",VLOOKUP(eDESIND!R68,DI!$A$5:$B$400,2,FALSE))</f>
        <v>#N/A</v>
      </c>
      <c r="K68" s="99" t="e">
        <f>IF($R$7="Invalid","Internal Error, Contact Support",VLOOKUP(eDESIND!T68,DI!$A$5:$B$400,2,FALSE))</f>
        <v>#N/A</v>
      </c>
      <c r="L68" s="99" t="e">
        <f>IF($R$7="Invalid","Internal Error, Contact Support",VLOOKUP(eDESIND!V68,DI!$A$5:$B$400,2,FALSE))</f>
        <v>#N/A</v>
      </c>
      <c r="M68" s="99" t="e">
        <f>IF($R$7="Invalid","Internal Error, Contact Support",VLOOKUP(eDESIND!X68,DI!$A$5:$B$400,2,FALSE))</f>
        <v>#N/A</v>
      </c>
      <c r="N68" s="99" t="e">
        <f>IF($R$7="Invalid","Internal Error, Contact Support",VLOOKUP(eDESIND!Z68,DI!$A$5:$B$400,2,FALSE))</f>
        <v>#N/A</v>
      </c>
      <c r="O68" s="99" t="e">
        <f>IF($R$7="Invalid","Internal Error, Contact Support",VLOOKUP(eDESIND!AB68,DI!$A$5:$B$400,2,FALSE))</f>
        <v>#N/A</v>
      </c>
    </row>
    <row r="69" spans="1:15" ht="20.100000000000001" customHeight="1">
      <c r="A69" s="97">
        <f>eSPAR!A68</f>
        <v>0</v>
      </c>
      <c r="B69" s="98">
        <f>eSPAR!B68</f>
        <v>0</v>
      </c>
      <c r="C69" s="99" t="e">
        <f>IF($R$7="Invalid","Internal Error, Contact Support",VLOOKUP(eDESIND!D69,DI!$A$5:$B$400,2,FALSE))</f>
        <v>#N/A</v>
      </c>
      <c r="D69" s="99" t="e">
        <f>IF($R$7="Invalid","Internal Error, Contact Support",VLOOKUP(eDESIND!F69,DI!$A$5:$B$400,2,FALSE))</f>
        <v>#N/A</v>
      </c>
      <c r="E69" s="99" t="e">
        <f>IF($R$7="Invalid","Internal Error, Contact Support",VLOOKUP(eDESIND!H69,DI!$A$5:$B$400,2,FALSE))</f>
        <v>#N/A</v>
      </c>
      <c r="F69" s="99" t="e">
        <f>IF($R$7="Invalid","Internal Error, Contact Support",VLOOKUP(eDESIND!J69,DI!$A$5:$B$400,2,FALSE))</f>
        <v>#N/A</v>
      </c>
      <c r="G69" s="99" t="e">
        <f>IF($R$7="Invalid","Internal Error, Contact Support",VLOOKUP(eDESIND!L69,DI!$A$5:$B$400,2,FALSE))</f>
        <v>#N/A</v>
      </c>
      <c r="H69" s="99" t="e">
        <f>IF($R$7="Invalid","Internal Error, Contact Support",VLOOKUP(eDESIND!N69,DI!$A$5:$B$400,2,FALSE))</f>
        <v>#N/A</v>
      </c>
      <c r="I69" s="99" t="e">
        <f>IF($R$7="Invalid","Internal Error, Contact Support",VLOOKUP(eDESIND!P69,DI!$A$5:$B$400,2,FALSE))</f>
        <v>#N/A</v>
      </c>
      <c r="J69" s="99" t="e">
        <f>IF($R$7="Invalid","Internal Error, Contact Support",VLOOKUP(eDESIND!R69,DI!$A$5:$B$400,2,FALSE))</f>
        <v>#N/A</v>
      </c>
      <c r="K69" s="99" t="e">
        <f>IF($R$7="Invalid","Internal Error, Contact Support",VLOOKUP(eDESIND!T69,DI!$A$5:$B$400,2,FALSE))</f>
        <v>#N/A</v>
      </c>
      <c r="L69" s="99" t="e">
        <f>IF($R$7="Invalid","Internal Error, Contact Support",VLOOKUP(eDESIND!V69,DI!$A$5:$B$400,2,FALSE))</f>
        <v>#N/A</v>
      </c>
      <c r="M69" s="99" t="e">
        <f>IF($R$7="Invalid","Internal Error, Contact Support",VLOOKUP(eDESIND!X69,DI!$A$5:$B$400,2,FALSE))</f>
        <v>#N/A</v>
      </c>
      <c r="N69" s="99" t="e">
        <f>IF($R$7="Invalid","Internal Error, Contact Support",VLOOKUP(eDESIND!Z69,DI!$A$5:$B$400,2,FALSE))</f>
        <v>#N/A</v>
      </c>
      <c r="O69" s="99" t="e">
        <f>IF($R$7="Invalid","Internal Error, Contact Support",VLOOKUP(eDESIND!AB69,DI!$A$5:$B$400,2,FALSE))</f>
        <v>#N/A</v>
      </c>
    </row>
    <row r="70" spans="1:15" ht="20.100000000000001" customHeight="1">
      <c r="A70" s="97">
        <f>eSPAR!A69</f>
        <v>0</v>
      </c>
      <c r="B70" s="98">
        <f>eSPAR!B69</f>
        <v>0</v>
      </c>
      <c r="C70" s="99" t="e">
        <f>IF($R$7="Invalid","Internal Error, Contact Support",VLOOKUP(eDESIND!D70,DI!$A$5:$B$400,2,FALSE))</f>
        <v>#N/A</v>
      </c>
      <c r="D70" s="99" t="e">
        <f>IF($R$7="Invalid","Internal Error, Contact Support",VLOOKUP(eDESIND!F70,DI!$A$5:$B$400,2,FALSE))</f>
        <v>#N/A</v>
      </c>
      <c r="E70" s="99" t="e">
        <f>IF($R$7="Invalid","Internal Error, Contact Support",VLOOKUP(eDESIND!H70,DI!$A$5:$B$400,2,FALSE))</f>
        <v>#N/A</v>
      </c>
      <c r="F70" s="99" t="e">
        <f>IF($R$7="Invalid","Internal Error, Contact Support",VLOOKUP(eDESIND!J70,DI!$A$5:$B$400,2,FALSE))</f>
        <v>#N/A</v>
      </c>
      <c r="G70" s="99" t="e">
        <f>IF($R$7="Invalid","Internal Error, Contact Support",VLOOKUP(eDESIND!L70,DI!$A$5:$B$400,2,FALSE))</f>
        <v>#N/A</v>
      </c>
      <c r="H70" s="99" t="e">
        <f>IF($R$7="Invalid","Internal Error, Contact Support",VLOOKUP(eDESIND!N70,DI!$A$5:$B$400,2,FALSE))</f>
        <v>#N/A</v>
      </c>
      <c r="I70" s="99" t="e">
        <f>IF($R$7="Invalid","Internal Error, Contact Support",VLOOKUP(eDESIND!P70,DI!$A$5:$B$400,2,FALSE))</f>
        <v>#N/A</v>
      </c>
      <c r="J70" s="99" t="e">
        <f>IF($R$7="Invalid","Internal Error, Contact Support",VLOOKUP(eDESIND!R70,DI!$A$5:$B$400,2,FALSE))</f>
        <v>#N/A</v>
      </c>
      <c r="K70" s="99" t="e">
        <f>IF($R$7="Invalid","Internal Error, Contact Support",VLOOKUP(eDESIND!T70,DI!$A$5:$B$400,2,FALSE))</f>
        <v>#N/A</v>
      </c>
      <c r="L70" s="99" t="e">
        <f>IF($R$7="Invalid","Internal Error, Contact Support",VLOOKUP(eDESIND!V70,DI!$A$5:$B$400,2,FALSE))</f>
        <v>#N/A</v>
      </c>
      <c r="M70" s="99" t="e">
        <f>IF($R$7="Invalid","Internal Error, Contact Support",VLOOKUP(eDESIND!X70,DI!$A$5:$B$400,2,FALSE))</f>
        <v>#N/A</v>
      </c>
      <c r="N70" s="99" t="e">
        <f>IF($R$7="Invalid","Internal Error, Contact Support",VLOOKUP(eDESIND!Z70,DI!$A$5:$B$400,2,FALSE))</f>
        <v>#N/A</v>
      </c>
      <c r="O70" s="99" t="e">
        <f>IF($R$7="Invalid","Internal Error, Contact Support",VLOOKUP(eDESIND!AB70,DI!$A$5:$B$400,2,FALSE))</f>
        <v>#N/A</v>
      </c>
    </row>
    <row r="71" spans="1:15" ht="20.100000000000001" customHeight="1">
      <c r="A71" s="97">
        <f>eSPAR!A70</f>
        <v>0</v>
      </c>
      <c r="B71" s="98">
        <f>eSPAR!B70</f>
        <v>0</v>
      </c>
      <c r="C71" s="99" t="e">
        <f>IF($R$7="Invalid","Internal Error, Contact Support",VLOOKUP(eDESIND!D71,DI!$A$5:$B$400,2,FALSE))</f>
        <v>#N/A</v>
      </c>
      <c r="D71" s="99" t="e">
        <f>IF($R$7="Invalid","Internal Error, Contact Support",VLOOKUP(eDESIND!F71,DI!$A$5:$B$400,2,FALSE))</f>
        <v>#N/A</v>
      </c>
      <c r="E71" s="99" t="e">
        <f>IF($R$7="Invalid","Internal Error, Contact Support",VLOOKUP(eDESIND!H71,DI!$A$5:$B$400,2,FALSE))</f>
        <v>#N/A</v>
      </c>
      <c r="F71" s="99" t="e">
        <f>IF($R$7="Invalid","Internal Error, Contact Support",VLOOKUP(eDESIND!J71,DI!$A$5:$B$400,2,FALSE))</f>
        <v>#N/A</v>
      </c>
      <c r="G71" s="99" t="e">
        <f>IF($R$7="Invalid","Internal Error, Contact Support",VLOOKUP(eDESIND!L71,DI!$A$5:$B$400,2,FALSE))</f>
        <v>#N/A</v>
      </c>
      <c r="H71" s="99" t="e">
        <f>IF($R$7="Invalid","Internal Error, Contact Support",VLOOKUP(eDESIND!N71,DI!$A$5:$B$400,2,FALSE))</f>
        <v>#N/A</v>
      </c>
      <c r="I71" s="99" t="e">
        <f>IF($R$7="Invalid","Internal Error, Contact Support",VLOOKUP(eDESIND!P71,DI!$A$5:$B$400,2,FALSE))</f>
        <v>#N/A</v>
      </c>
      <c r="J71" s="99" t="e">
        <f>IF($R$7="Invalid","Internal Error, Contact Support",VLOOKUP(eDESIND!R71,DI!$A$5:$B$400,2,FALSE))</f>
        <v>#N/A</v>
      </c>
      <c r="K71" s="99" t="e">
        <f>IF($R$7="Invalid","Internal Error, Contact Support",VLOOKUP(eDESIND!T71,DI!$A$5:$B$400,2,FALSE))</f>
        <v>#N/A</v>
      </c>
      <c r="L71" s="99" t="e">
        <f>IF($R$7="Invalid","Internal Error, Contact Support",VLOOKUP(eDESIND!V71,DI!$A$5:$B$400,2,FALSE))</f>
        <v>#N/A</v>
      </c>
      <c r="M71" s="99" t="e">
        <f>IF($R$7="Invalid","Internal Error, Contact Support",VLOOKUP(eDESIND!X71,DI!$A$5:$B$400,2,FALSE))</f>
        <v>#N/A</v>
      </c>
      <c r="N71" s="99" t="e">
        <f>IF($R$7="Invalid","Internal Error, Contact Support",VLOOKUP(eDESIND!Z71,DI!$A$5:$B$400,2,FALSE))</f>
        <v>#N/A</v>
      </c>
      <c r="O71" s="99" t="e">
        <f>IF($R$7="Invalid","Internal Error, Contact Support",VLOOKUP(eDESIND!AB71,DI!$A$5:$B$400,2,FALSE))</f>
        <v>#N/A</v>
      </c>
    </row>
    <row r="72" spans="1:15" ht="20.100000000000001" customHeight="1">
      <c r="A72" s="97">
        <f>eSPAR!A71</f>
        <v>0</v>
      </c>
      <c r="B72" s="98">
        <f>eSPAR!B71</f>
        <v>0</v>
      </c>
      <c r="C72" s="99" t="e">
        <f>IF($R$7="Invalid","Internal Error, Contact Support",VLOOKUP(eDESIND!D72,DI!$A$5:$B$400,2,FALSE))</f>
        <v>#N/A</v>
      </c>
      <c r="D72" s="99" t="e">
        <f>IF($R$7="Invalid","Internal Error, Contact Support",VLOOKUP(eDESIND!F72,DI!$A$5:$B$400,2,FALSE))</f>
        <v>#N/A</v>
      </c>
      <c r="E72" s="99" t="e">
        <f>IF($R$7="Invalid","Internal Error, Contact Support",VLOOKUP(eDESIND!H72,DI!$A$5:$B$400,2,FALSE))</f>
        <v>#N/A</v>
      </c>
      <c r="F72" s="99" t="e">
        <f>IF($R$7="Invalid","Internal Error, Contact Support",VLOOKUP(eDESIND!J72,DI!$A$5:$B$400,2,FALSE))</f>
        <v>#N/A</v>
      </c>
      <c r="G72" s="99" t="e">
        <f>IF($R$7="Invalid","Internal Error, Contact Support",VLOOKUP(eDESIND!L72,DI!$A$5:$B$400,2,FALSE))</f>
        <v>#N/A</v>
      </c>
      <c r="H72" s="99" t="e">
        <f>IF($R$7="Invalid","Internal Error, Contact Support",VLOOKUP(eDESIND!N72,DI!$A$5:$B$400,2,FALSE))</f>
        <v>#N/A</v>
      </c>
      <c r="I72" s="99" t="e">
        <f>IF($R$7="Invalid","Internal Error, Contact Support",VLOOKUP(eDESIND!P72,DI!$A$5:$B$400,2,FALSE))</f>
        <v>#N/A</v>
      </c>
      <c r="J72" s="99" t="e">
        <f>IF($R$7="Invalid","Internal Error, Contact Support",VLOOKUP(eDESIND!R72,DI!$A$5:$B$400,2,FALSE))</f>
        <v>#N/A</v>
      </c>
      <c r="K72" s="99" t="e">
        <f>IF($R$7="Invalid","Internal Error, Contact Support",VLOOKUP(eDESIND!T72,DI!$A$5:$B$400,2,FALSE))</f>
        <v>#N/A</v>
      </c>
      <c r="L72" s="99" t="e">
        <f>IF($R$7="Invalid","Internal Error, Contact Support",VLOOKUP(eDESIND!V72,DI!$A$5:$B$400,2,FALSE))</f>
        <v>#N/A</v>
      </c>
      <c r="M72" s="99" t="e">
        <f>IF($R$7="Invalid","Internal Error, Contact Support",VLOOKUP(eDESIND!X72,DI!$A$5:$B$400,2,FALSE))</f>
        <v>#N/A</v>
      </c>
      <c r="N72" s="99" t="e">
        <f>IF($R$7="Invalid","Internal Error, Contact Support",VLOOKUP(eDESIND!Z72,DI!$A$5:$B$400,2,FALSE))</f>
        <v>#N/A</v>
      </c>
      <c r="O72" s="99" t="e">
        <f>IF($R$7="Invalid","Internal Error, Contact Support",VLOOKUP(eDESIND!AB72,DI!$A$5:$B$400,2,FALSE))</f>
        <v>#N/A</v>
      </c>
    </row>
    <row r="73" spans="1:15" ht="20.100000000000001" customHeight="1">
      <c r="A73" s="97">
        <f>eSPAR!A72</f>
        <v>0</v>
      </c>
      <c r="B73" s="98">
        <f>eSPAR!B72</f>
        <v>0</v>
      </c>
      <c r="C73" s="99" t="e">
        <f>IF($R$7="Invalid","Internal Error, Contact Support",VLOOKUP(eDESIND!D73,DI!$A$5:$B$400,2,FALSE))</f>
        <v>#N/A</v>
      </c>
      <c r="D73" s="99" t="e">
        <f>IF($R$7="Invalid","Internal Error, Contact Support",VLOOKUP(eDESIND!F73,DI!$A$5:$B$400,2,FALSE))</f>
        <v>#N/A</v>
      </c>
      <c r="E73" s="99" t="e">
        <f>IF($R$7="Invalid","Internal Error, Contact Support",VLOOKUP(eDESIND!H73,DI!$A$5:$B$400,2,FALSE))</f>
        <v>#N/A</v>
      </c>
      <c r="F73" s="99" t="e">
        <f>IF($R$7="Invalid","Internal Error, Contact Support",VLOOKUP(eDESIND!J73,DI!$A$5:$B$400,2,FALSE))</f>
        <v>#N/A</v>
      </c>
      <c r="G73" s="99" t="e">
        <f>IF($R$7="Invalid","Internal Error, Contact Support",VLOOKUP(eDESIND!L73,DI!$A$5:$B$400,2,FALSE))</f>
        <v>#N/A</v>
      </c>
      <c r="H73" s="99" t="e">
        <f>IF($R$7="Invalid","Internal Error, Contact Support",VLOOKUP(eDESIND!N73,DI!$A$5:$B$400,2,FALSE))</f>
        <v>#N/A</v>
      </c>
      <c r="I73" s="99" t="e">
        <f>IF($R$7="Invalid","Internal Error, Contact Support",VLOOKUP(eDESIND!P73,DI!$A$5:$B$400,2,FALSE))</f>
        <v>#N/A</v>
      </c>
      <c r="J73" s="99" t="e">
        <f>IF($R$7="Invalid","Internal Error, Contact Support",VLOOKUP(eDESIND!R73,DI!$A$5:$B$400,2,FALSE))</f>
        <v>#N/A</v>
      </c>
      <c r="K73" s="99" t="e">
        <f>IF($R$7="Invalid","Internal Error, Contact Support",VLOOKUP(eDESIND!T73,DI!$A$5:$B$400,2,FALSE))</f>
        <v>#N/A</v>
      </c>
      <c r="L73" s="99" t="e">
        <f>IF($R$7="Invalid","Internal Error, Contact Support",VLOOKUP(eDESIND!V73,DI!$A$5:$B$400,2,FALSE))</f>
        <v>#N/A</v>
      </c>
      <c r="M73" s="99" t="e">
        <f>IF($R$7="Invalid","Internal Error, Contact Support",VLOOKUP(eDESIND!X73,DI!$A$5:$B$400,2,FALSE))</f>
        <v>#N/A</v>
      </c>
      <c r="N73" s="99" t="e">
        <f>IF($R$7="Invalid","Internal Error, Contact Support",VLOOKUP(eDESIND!Z73,DI!$A$5:$B$400,2,FALSE))</f>
        <v>#N/A</v>
      </c>
      <c r="O73" s="99" t="e">
        <f>IF($R$7="Invalid","Internal Error, Contact Support",VLOOKUP(eDESIND!AB73,DI!$A$5:$B$400,2,FALSE))</f>
        <v>#N/A</v>
      </c>
    </row>
    <row r="74" spans="1:15" ht="20.100000000000001" customHeight="1">
      <c r="A74" s="97">
        <f>eSPAR!A73</f>
        <v>0</v>
      </c>
      <c r="B74" s="98">
        <f>eSPAR!B73</f>
        <v>0</v>
      </c>
      <c r="C74" s="99" t="e">
        <f>IF($R$7="Invalid","Internal Error, Contact Support",VLOOKUP(eDESIND!D74,DI!$A$5:$B$400,2,FALSE))</f>
        <v>#N/A</v>
      </c>
      <c r="D74" s="99" t="e">
        <f>IF($R$7="Invalid","Internal Error, Contact Support",VLOOKUP(eDESIND!F74,DI!$A$5:$B$400,2,FALSE))</f>
        <v>#N/A</v>
      </c>
      <c r="E74" s="99" t="e">
        <f>IF($R$7="Invalid","Internal Error, Contact Support",VLOOKUP(eDESIND!H74,DI!$A$5:$B$400,2,FALSE))</f>
        <v>#N/A</v>
      </c>
      <c r="F74" s="99" t="e">
        <f>IF($R$7="Invalid","Internal Error, Contact Support",VLOOKUP(eDESIND!J74,DI!$A$5:$B$400,2,FALSE))</f>
        <v>#N/A</v>
      </c>
      <c r="G74" s="99" t="e">
        <f>IF($R$7="Invalid","Internal Error, Contact Support",VLOOKUP(eDESIND!L74,DI!$A$5:$B$400,2,FALSE))</f>
        <v>#N/A</v>
      </c>
      <c r="H74" s="99" t="e">
        <f>IF($R$7="Invalid","Internal Error, Contact Support",VLOOKUP(eDESIND!N74,DI!$A$5:$B$400,2,FALSE))</f>
        <v>#N/A</v>
      </c>
      <c r="I74" s="99" t="e">
        <f>IF($R$7="Invalid","Internal Error, Contact Support",VLOOKUP(eDESIND!P74,DI!$A$5:$B$400,2,FALSE))</f>
        <v>#N/A</v>
      </c>
      <c r="J74" s="99" t="e">
        <f>IF($R$7="Invalid","Internal Error, Contact Support",VLOOKUP(eDESIND!R74,DI!$A$5:$B$400,2,FALSE))</f>
        <v>#N/A</v>
      </c>
      <c r="K74" s="99" t="e">
        <f>IF($R$7="Invalid","Internal Error, Contact Support",VLOOKUP(eDESIND!T74,DI!$A$5:$B$400,2,FALSE))</f>
        <v>#N/A</v>
      </c>
      <c r="L74" s="99" t="e">
        <f>IF($R$7="Invalid","Internal Error, Contact Support",VLOOKUP(eDESIND!V74,DI!$A$5:$B$400,2,FALSE))</f>
        <v>#N/A</v>
      </c>
      <c r="M74" s="99" t="e">
        <f>IF($R$7="Invalid","Internal Error, Contact Support",VLOOKUP(eDESIND!X74,DI!$A$5:$B$400,2,FALSE))</f>
        <v>#N/A</v>
      </c>
      <c r="N74" s="99" t="e">
        <f>IF($R$7="Invalid","Internal Error, Contact Support",VLOOKUP(eDESIND!Z74,DI!$A$5:$B$400,2,FALSE))</f>
        <v>#N/A</v>
      </c>
      <c r="O74" s="99" t="e">
        <f>IF($R$7="Invalid","Internal Error, Contact Support",VLOOKUP(eDESIND!AB74,DI!$A$5:$B$400,2,FALSE))</f>
        <v>#N/A</v>
      </c>
    </row>
    <row r="75" spans="1:15" ht="20.100000000000001" customHeight="1">
      <c r="A75" s="97">
        <f>eSPAR!A74</f>
        <v>0</v>
      </c>
      <c r="B75" s="98">
        <f>eSPAR!B74</f>
        <v>0</v>
      </c>
      <c r="C75" s="99" t="e">
        <f>IF($R$7="Invalid","Internal Error, Contact Support",VLOOKUP(eDESIND!D75,DI!$A$5:$B$400,2,FALSE))</f>
        <v>#N/A</v>
      </c>
      <c r="D75" s="99" t="e">
        <f>IF($R$7="Invalid","Internal Error, Contact Support",VLOOKUP(eDESIND!F75,DI!$A$5:$B$400,2,FALSE))</f>
        <v>#N/A</v>
      </c>
      <c r="E75" s="99" t="e">
        <f>IF($R$7="Invalid","Internal Error, Contact Support",VLOOKUP(eDESIND!H75,DI!$A$5:$B$400,2,FALSE))</f>
        <v>#N/A</v>
      </c>
      <c r="F75" s="99" t="e">
        <f>IF($R$7="Invalid","Internal Error, Contact Support",VLOOKUP(eDESIND!J75,DI!$A$5:$B$400,2,FALSE))</f>
        <v>#N/A</v>
      </c>
      <c r="G75" s="99" t="e">
        <f>IF($R$7="Invalid","Internal Error, Contact Support",VLOOKUP(eDESIND!L75,DI!$A$5:$B$400,2,FALSE))</f>
        <v>#N/A</v>
      </c>
      <c r="H75" s="99" t="e">
        <f>IF($R$7="Invalid","Internal Error, Contact Support",VLOOKUP(eDESIND!N75,DI!$A$5:$B$400,2,FALSE))</f>
        <v>#N/A</v>
      </c>
      <c r="I75" s="99" t="e">
        <f>IF($R$7="Invalid","Internal Error, Contact Support",VLOOKUP(eDESIND!P75,DI!$A$5:$B$400,2,FALSE))</f>
        <v>#N/A</v>
      </c>
      <c r="J75" s="99" t="e">
        <f>IF($R$7="Invalid","Internal Error, Contact Support",VLOOKUP(eDESIND!R75,DI!$A$5:$B$400,2,FALSE))</f>
        <v>#N/A</v>
      </c>
      <c r="K75" s="99" t="e">
        <f>IF($R$7="Invalid","Internal Error, Contact Support",VLOOKUP(eDESIND!T75,DI!$A$5:$B$400,2,FALSE))</f>
        <v>#N/A</v>
      </c>
      <c r="L75" s="99" t="e">
        <f>IF($R$7="Invalid","Internal Error, Contact Support",VLOOKUP(eDESIND!V75,DI!$A$5:$B$400,2,FALSE))</f>
        <v>#N/A</v>
      </c>
      <c r="M75" s="99" t="e">
        <f>IF($R$7="Invalid","Internal Error, Contact Support",VLOOKUP(eDESIND!X75,DI!$A$5:$B$400,2,FALSE))</f>
        <v>#N/A</v>
      </c>
      <c r="N75" s="99" t="e">
        <f>IF($R$7="Invalid","Internal Error, Contact Support",VLOOKUP(eDESIND!Z75,DI!$A$5:$B$400,2,FALSE))</f>
        <v>#N/A</v>
      </c>
      <c r="O75" s="99" t="e">
        <f>IF($R$7="Invalid","Internal Error, Contact Support",VLOOKUP(eDESIND!AB75,DI!$A$5:$B$400,2,FALSE))</f>
        <v>#N/A</v>
      </c>
    </row>
    <row r="76" spans="1:15" ht="20.100000000000001" customHeight="1">
      <c r="A76" s="97">
        <f>eSPAR!A75</f>
        <v>0</v>
      </c>
      <c r="B76" s="98">
        <f>eSPAR!B75</f>
        <v>0</v>
      </c>
      <c r="C76" s="99" t="e">
        <f>IF($R$7="Invalid","Internal Error, Contact Support",VLOOKUP(eDESIND!D76,DI!$A$5:$B$400,2,FALSE))</f>
        <v>#N/A</v>
      </c>
      <c r="D76" s="99" t="e">
        <f>IF($R$7="Invalid","Internal Error, Contact Support",VLOOKUP(eDESIND!F76,DI!$A$5:$B$400,2,FALSE))</f>
        <v>#N/A</v>
      </c>
      <c r="E76" s="99" t="e">
        <f>IF($R$7="Invalid","Internal Error, Contact Support",VLOOKUP(eDESIND!H76,DI!$A$5:$B$400,2,FALSE))</f>
        <v>#N/A</v>
      </c>
      <c r="F76" s="99" t="e">
        <f>IF($R$7="Invalid","Internal Error, Contact Support",VLOOKUP(eDESIND!J76,DI!$A$5:$B$400,2,FALSE))</f>
        <v>#N/A</v>
      </c>
      <c r="G76" s="99" t="e">
        <f>IF($R$7="Invalid","Internal Error, Contact Support",VLOOKUP(eDESIND!L76,DI!$A$5:$B$400,2,FALSE))</f>
        <v>#N/A</v>
      </c>
      <c r="H76" s="99" t="e">
        <f>IF($R$7="Invalid","Internal Error, Contact Support",VLOOKUP(eDESIND!N76,DI!$A$5:$B$400,2,FALSE))</f>
        <v>#N/A</v>
      </c>
      <c r="I76" s="99" t="e">
        <f>IF($R$7="Invalid","Internal Error, Contact Support",VLOOKUP(eDESIND!P76,DI!$A$5:$B$400,2,FALSE))</f>
        <v>#N/A</v>
      </c>
      <c r="J76" s="99" t="e">
        <f>IF($R$7="Invalid","Internal Error, Contact Support",VLOOKUP(eDESIND!R76,DI!$A$5:$B$400,2,FALSE))</f>
        <v>#N/A</v>
      </c>
      <c r="K76" s="99" t="e">
        <f>IF($R$7="Invalid","Internal Error, Contact Support",VLOOKUP(eDESIND!T76,DI!$A$5:$B$400,2,FALSE))</f>
        <v>#N/A</v>
      </c>
      <c r="L76" s="99" t="e">
        <f>IF($R$7="Invalid","Internal Error, Contact Support",VLOOKUP(eDESIND!V76,DI!$A$5:$B$400,2,FALSE))</f>
        <v>#N/A</v>
      </c>
      <c r="M76" s="99" t="e">
        <f>IF($R$7="Invalid","Internal Error, Contact Support",VLOOKUP(eDESIND!X76,DI!$A$5:$B$400,2,FALSE))</f>
        <v>#N/A</v>
      </c>
      <c r="N76" s="99" t="e">
        <f>IF($R$7="Invalid","Internal Error, Contact Support",VLOOKUP(eDESIND!Z76,DI!$A$5:$B$400,2,FALSE))</f>
        <v>#N/A</v>
      </c>
      <c r="O76" s="99" t="e">
        <f>IF($R$7="Invalid","Internal Error, Contact Support",VLOOKUP(eDESIND!AB76,DI!$A$5:$B$400,2,FALSE))</f>
        <v>#N/A</v>
      </c>
    </row>
    <row r="77" spans="1:15" ht="20.100000000000001" customHeight="1">
      <c r="A77" s="97">
        <f>eSPAR!A76</f>
        <v>0</v>
      </c>
      <c r="B77" s="98">
        <f>eSPAR!B76</f>
        <v>0</v>
      </c>
      <c r="C77" s="99" t="e">
        <f>IF($R$7="Invalid","Internal Error, Contact Support",VLOOKUP(eDESIND!D77,DI!$A$5:$B$400,2,FALSE))</f>
        <v>#N/A</v>
      </c>
      <c r="D77" s="99" t="e">
        <f>IF($R$7="Invalid","Internal Error, Contact Support",VLOOKUP(eDESIND!F77,DI!$A$5:$B$400,2,FALSE))</f>
        <v>#N/A</v>
      </c>
      <c r="E77" s="99" t="e">
        <f>IF($R$7="Invalid","Internal Error, Contact Support",VLOOKUP(eDESIND!H77,DI!$A$5:$B$400,2,FALSE))</f>
        <v>#N/A</v>
      </c>
      <c r="F77" s="99" t="e">
        <f>IF($R$7="Invalid","Internal Error, Contact Support",VLOOKUP(eDESIND!J77,DI!$A$5:$B$400,2,FALSE))</f>
        <v>#N/A</v>
      </c>
      <c r="G77" s="99" t="e">
        <f>IF($R$7="Invalid","Internal Error, Contact Support",VLOOKUP(eDESIND!L77,DI!$A$5:$B$400,2,FALSE))</f>
        <v>#N/A</v>
      </c>
      <c r="H77" s="99" t="e">
        <f>IF($R$7="Invalid","Internal Error, Contact Support",VLOOKUP(eDESIND!N77,DI!$A$5:$B$400,2,FALSE))</f>
        <v>#N/A</v>
      </c>
      <c r="I77" s="99" t="e">
        <f>IF($R$7="Invalid","Internal Error, Contact Support",VLOOKUP(eDESIND!P77,DI!$A$5:$B$400,2,FALSE))</f>
        <v>#N/A</v>
      </c>
      <c r="J77" s="99" t="e">
        <f>IF($R$7="Invalid","Internal Error, Contact Support",VLOOKUP(eDESIND!R77,DI!$A$5:$B$400,2,FALSE))</f>
        <v>#N/A</v>
      </c>
      <c r="K77" s="99" t="e">
        <f>IF($R$7="Invalid","Internal Error, Contact Support",VLOOKUP(eDESIND!T77,DI!$A$5:$B$400,2,FALSE))</f>
        <v>#N/A</v>
      </c>
      <c r="L77" s="99" t="e">
        <f>IF($R$7="Invalid","Internal Error, Contact Support",VLOOKUP(eDESIND!V77,DI!$A$5:$B$400,2,FALSE))</f>
        <v>#N/A</v>
      </c>
      <c r="M77" s="99" t="e">
        <f>IF($R$7="Invalid","Internal Error, Contact Support",VLOOKUP(eDESIND!X77,DI!$A$5:$B$400,2,FALSE))</f>
        <v>#N/A</v>
      </c>
      <c r="N77" s="99" t="e">
        <f>IF($R$7="Invalid","Internal Error, Contact Support",VLOOKUP(eDESIND!Z77,DI!$A$5:$B$400,2,FALSE))</f>
        <v>#N/A</v>
      </c>
      <c r="O77" s="99" t="e">
        <f>IF($R$7="Invalid","Internal Error, Contact Support",VLOOKUP(eDESIND!AB77,DI!$A$5:$B$400,2,FALSE))</f>
        <v>#N/A</v>
      </c>
    </row>
    <row r="78" spans="1:15" ht="20.100000000000001" customHeight="1">
      <c r="A78" s="97">
        <f>eSPAR!A77</f>
        <v>0</v>
      </c>
      <c r="B78" s="98">
        <f>eSPAR!B77</f>
        <v>0</v>
      </c>
      <c r="C78" s="99" t="e">
        <f>IF($R$7="Invalid","Internal Error, Contact Support",VLOOKUP(eDESIND!D78,DI!$A$5:$B$400,2,FALSE))</f>
        <v>#N/A</v>
      </c>
      <c r="D78" s="99" t="e">
        <f>IF($R$7="Invalid","Internal Error, Contact Support",VLOOKUP(eDESIND!F78,DI!$A$5:$B$400,2,FALSE))</f>
        <v>#N/A</v>
      </c>
      <c r="E78" s="99" t="e">
        <f>IF($R$7="Invalid","Internal Error, Contact Support",VLOOKUP(eDESIND!H78,DI!$A$5:$B$400,2,FALSE))</f>
        <v>#N/A</v>
      </c>
      <c r="F78" s="99" t="e">
        <f>IF($R$7="Invalid","Internal Error, Contact Support",VLOOKUP(eDESIND!J78,DI!$A$5:$B$400,2,FALSE))</f>
        <v>#N/A</v>
      </c>
      <c r="G78" s="99" t="e">
        <f>IF($R$7="Invalid","Internal Error, Contact Support",VLOOKUP(eDESIND!L78,DI!$A$5:$B$400,2,FALSE))</f>
        <v>#N/A</v>
      </c>
      <c r="H78" s="99" t="e">
        <f>IF($R$7="Invalid","Internal Error, Contact Support",VLOOKUP(eDESIND!N78,DI!$A$5:$B$400,2,FALSE))</f>
        <v>#N/A</v>
      </c>
      <c r="I78" s="99" t="e">
        <f>IF($R$7="Invalid","Internal Error, Contact Support",VLOOKUP(eDESIND!P78,DI!$A$5:$B$400,2,FALSE))</f>
        <v>#N/A</v>
      </c>
      <c r="J78" s="99" t="e">
        <f>IF($R$7="Invalid","Internal Error, Contact Support",VLOOKUP(eDESIND!R78,DI!$A$5:$B$400,2,FALSE))</f>
        <v>#N/A</v>
      </c>
      <c r="K78" s="99" t="e">
        <f>IF($R$7="Invalid","Internal Error, Contact Support",VLOOKUP(eDESIND!T78,DI!$A$5:$B$400,2,FALSE))</f>
        <v>#N/A</v>
      </c>
      <c r="L78" s="99" t="e">
        <f>IF($R$7="Invalid","Internal Error, Contact Support",VLOOKUP(eDESIND!V78,DI!$A$5:$B$400,2,FALSE))</f>
        <v>#N/A</v>
      </c>
      <c r="M78" s="99" t="e">
        <f>IF($R$7="Invalid","Internal Error, Contact Support",VLOOKUP(eDESIND!X78,DI!$A$5:$B$400,2,FALSE))</f>
        <v>#N/A</v>
      </c>
      <c r="N78" s="99" t="e">
        <f>IF($R$7="Invalid","Internal Error, Contact Support",VLOOKUP(eDESIND!Z78,DI!$A$5:$B$400,2,FALSE))</f>
        <v>#N/A</v>
      </c>
      <c r="O78" s="99" t="e">
        <f>IF($R$7="Invalid","Internal Error, Contact Support",VLOOKUP(eDESIND!AB78,DI!$A$5:$B$400,2,FALSE))</f>
        <v>#N/A</v>
      </c>
    </row>
    <row r="79" spans="1:15" ht="20.100000000000001" customHeight="1">
      <c r="A79" s="97">
        <f>eSPAR!A78</f>
        <v>0</v>
      </c>
      <c r="B79" s="98">
        <f>eSPAR!B78</f>
        <v>0</v>
      </c>
      <c r="C79" s="99" t="e">
        <f>IF($R$7="Invalid","Internal Error, Contact Support",VLOOKUP(eDESIND!D79,DI!$A$5:$B$400,2,FALSE))</f>
        <v>#N/A</v>
      </c>
      <c r="D79" s="99" t="e">
        <f>IF($R$7="Invalid","Internal Error, Contact Support",VLOOKUP(eDESIND!F79,DI!$A$5:$B$400,2,FALSE))</f>
        <v>#N/A</v>
      </c>
      <c r="E79" s="99" t="e">
        <f>IF($R$7="Invalid","Internal Error, Contact Support",VLOOKUP(eDESIND!H79,DI!$A$5:$B$400,2,FALSE))</f>
        <v>#N/A</v>
      </c>
      <c r="F79" s="99" t="e">
        <f>IF($R$7="Invalid","Internal Error, Contact Support",VLOOKUP(eDESIND!J79,DI!$A$5:$B$400,2,FALSE))</f>
        <v>#N/A</v>
      </c>
      <c r="G79" s="99" t="e">
        <f>IF($R$7="Invalid","Internal Error, Contact Support",VLOOKUP(eDESIND!L79,DI!$A$5:$B$400,2,FALSE))</f>
        <v>#N/A</v>
      </c>
      <c r="H79" s="99" t="e">
        <f>IF($R$7="Invalid","Internal Error, Contact Support",VLOOKUP(eDESIND!N79,DI!$A$5:$B$400,2,FALSE))</f>
        <v>#N/A</v>
      </c>
      <c r="I79" s="99" t="e">
        <f>IF($R$7="Invalid","Internal Error, Contact Support",VLOOKUP(eDESIND!P79,DI!$A$5:$B$400,2,FALSE))</f>
        <v>#N/A</v>
      </c>
      <c r="J79" s="99" t="e">
        <f>IF($R$7="Invalid","Internal Error, Contact Support",VLOOKUP(eDESIND!R79,DI!$A$5:$B$400,2,FALSE))</f>
        <v>#N/A</v>
      </c>
      <c r="K79" s="99" t="e">
        <f>IF($R$7="Invalid","Internal Error, Contact Support",VLOOKUP(eDESIND!T79,DI!$A$5:$B$400,2,FALSE))</f>
        <v>#N/A</v>
      </c>
      <c r="L79" s="99" t="e">
        <f>IF($R$7="Invalid","Internal Error, Contact Support",VLOOKUP(eDESIND!V79,DI!$A$5:$B$400,2,FALSE))</f>
        <v>#N/A</v>
      </c>
      <c r="M79" s="99" t="e">
        <f>IF($R$7="Invalid","Internal Error, Contact Support",VLOOKUP(eDESIND!X79,DI!$A$5:$B$400,2,FALSE))</f>
        <v>#N/A</v>
      </c>
      <c r="N79" s="99" t="e">
        <f>IF($R$7="Invalid","Internal Error, Contact Support",VLOOKUP(eDESIND!Z79,DI!$A$5:$B$400,2,FALSE))</f>
        <v>#N/A</v>
      </c>
      <c r="O79" s="99" t="e">
        <f>IF($R$7="Invalid","Internal Error, Contact Support",VLOOKUP(eDESIND!AB79,DI!$A$5:$B$400,2,FALSE))</f>
        <v>#N/A</v>
      </c>
    </row>
    <row r="80" spans="1:15" ht="20.100000000000001" customHeight="1">
      <c r="A80" s="97">
        <f>eSPAR!A79</f>
        <v>0</v>
      </c>
      <c r="B80" s="98">
        <f>eSPAR!B79</f>
        <v>0</v>
      </c>
      <c r="C80" s="99" t="e">
        <f>IF($R$7="Invalid","Internal Error, Contact Support",VLOOKUP(eDESIND!D80,DI!$A$5:$B$400,2,FALSE))</f>
        <v>#N/A</v>
      </c>
      <c r="D80" s="99" t="e">
        <f>IF($R$7="Invalid","Internal Error, Contact Support",VLOOKUP(eDESIND!F80,DI!$A$5:$B$400,2,FALSE))</f>
        <v>#N/A</v>
      </c>
      <c r="E80" s="99" t="e">
        <f>IF($R$7="Invalid","Internal Error, Contact Support",VLOOKUP(eDESIND!H80,DI!$A$5:$B$400,2,FALSE))</f>
        <v>#N/A</v>
      </c>
      <c r="F80" s="99" t="e">
        <f>IF($R$7="Invalid","Internal Error, Contact Support",VLOOKUP(eDESIND!J80,DI!$A$5:$B$400,2,FALSE))</f>
        <v>#N/A</v>
      </c>
      <c r="G80" s="99" t="e">
        <f>IF($R$7="Invalid","Internal Error, Contact Support",VLOOKUP(eDESIND!L80,DI!$A$5:$B$400,2,FALSE))</f>
        <v>#N/A</v>
      </c>
      <c r="H80" s="99" t="e">
        <f>IF($R$7="Invalid","Internal Error, Contact Support",VLOOKUP(eDESIND!N80,DI!$A$5:$B$400,2,FALSE))</f>
        <v>#N/A</v>
      </c>
      <c r="I80" s="99" t="e">
        <f>IF($R$7="Invalid","Internal Error, Contact Support",VLOOKUP(eDESIND!P80,DI!$A$5:$B$400,2,FALSE))</f>
        <v>#N/A</v>
      </c>
      <c r="J80" s="99" t="e">
        <f>IF($R$7="Invalid","Internal Error, Contact Support",VLOOKUP(eDESIND!R80,DI!$A$5:$B$400,2,FALSE))</f>
        <v>#N/A</v>
      </c>
      <c r="K80" s="99" t="e">
        <f>IF($R$7="Invalid","Internal Error, Contact Support",VLOOKUP(eDESIND!T80,DI!$A$5:$B$400,2,FALSE))</f>
        <v>#N/A</v>
      </c>
      <c r="L80" s="99" t="e">
        <f>IF($R$7="Invalid","Internal Error, Contact Support",VLOOKUP(eDESIND!V80,DI!$A$5:$B$400,2,FALSE))</f>
        <v>#N/A</v>
      </c>
      <c r="M80" s="99" t="e">
        <f>IF($R$7="Invalid","Internal Error, Contact Support",VLOOKUP(eDESIND!X80,DI!$A$5:$B$400,2,FALSE))</f>
        <v>#N/A</v>
      </c>
      <c r="N80" s="99" t="e">
        <f>IF($R$7="Invalid","Internal Error, Contact Support",VLOOKUP(eDESIND!Z80,DI!$A$5:$B$400,2,FALSE))</f>
        <v>#N/A</v>
      </c>
      <c r="O80" s="99" t="e">
        <f>IF($R$7="Invalid","Internal Error, Contact Support",VLOOKUP(eDESIND!AB80,DI!$A$5:$B$400,2,FALSE))</f>
        <v>#N/A</v>
      </c>
    </row>
    <row r="81" spans="1:15" ht="20.100000000000001" customHeight="1">
      <c r="A81" s="97">
        <f>eSPAR!A80</f>
        <v>0</v>
      </c>
      <c r="B81" s="98">
        <f>eSPAR!B80</f>
        <v>0</v>
      </c>
      <c r="C81" s="99" t="e">
        <f>IF($R$7="Invalid","Internal Error, Contact Support",VLOOKUP(eDESIND!D81,DI!$A$5:$B$400,2,FALSE))</f>
        <v>#N/A</v>
      </c>
      <c r="D81" s="99" t="e">
        <f>IF($R$7="Invalid","Internal Error, Contact Support",VLOOKUP(eDESIND!F81,DI!$A$5:$B$400,2,FALSE))</f>
        <v>#N/A</v>
      </c>
      <c r="E81" s="99" t="e">
        <f>IF($R$7="Invalid","Internal Error, Contact Support",VLOOKUP(eDESIND!H81,DI!$A$5:$B$400,2,FALSE))</f>
        <v>#N/A</v>
      </c>
      <c r="F81" s="99" t="e">
        <f>IF($R$7="Invalid","Internal Error, Contact Support",VLOOKUP(eDESIND!J81,DI!$A$5:$B$400,2,FALSE))</f>
        <v>#N/A</v>
      </c>
      <c r="G81" s="99" t="e">
        <f>IF($R$7="Invalid","Internal Error, Contact Support",VLOOKUP(eDESIND!L81,DI!$A$5:$B$400,2,FALSE))</f>
        <v>#N/A</v>
      </c>
      <c r="H81" s="99" t="e">
        <f>IF($R$7="Invalid","Internal Error, Contact Support",VLOOKUP(eDESIND!N81,DI!$A$5:$B$400,2,FALSE))</f>
        <v>#N/A</v>
      </c>
      <c r="I81" s="99" t="e">
        <f>IF($R$7="Invalid","Internal Error, Contact Support",VLOOKUP(eDESIND!P81,DI!$A$5:$B$400,2,FALSE))</f>
        <v>#N/A</v>
      </c>
      <c r="J81" s="99" t="e">
        <f>IF($R$7="Invalid","Internal Error, Contact Support",VLOOKUP(eDESIND!R81,DI!$A$5:$B$400,2,FALSE))</f>
        <v>#N/A</v>
      </c>
      <c r="K81" s="99" t="e">
        <f>IF($R$7="Invalid","Internal Error, Contact Support",VLOOKUP(eDESIND!T81,DI!$A$5:$B$400,2,FALSE))</f>
        <v>#N/A</v>
      </c>
      <c r="L81" s="99" t="e">
        <f>IF($R$7="Invalid","Internal Error, Contact Support",VLOOKUP(eDESIND!V81,DI!$A$5:$B$400,2,FALSE))</f>
        <v>#N/A</v>
      </c>
      <c r="M81" s="99" t="e">
        <f>IF($R$7="Invalid","Internal Error, Contact Support",VLOOKUP(eDESIND!X81,DI!$A$5:$B$400,2,FALSE))</f>
        <v>#N/A</v>
      </c>
      <c r="N81" s="99" t="e">
        <f>IF($R$7="Invalid","Internal Error, Contact Support",VLOOKUP(eDESIND!Z81,DI!$A$5:$B$400,2,FALSE))</f>
        <v>#N/A</v>
      </c>
      <c r="O81" s="99" t="e">
        <f>IF($R$7="Invalid","Internal Error, Contact Support",VLOOKUP(eDESIND!AB81,DI!$A$5:$B$400,2,FALSE))</f>
        <v>#N/A</v>
      </c>
    </row>
    <row r="82" spans="1:15" ht="20.100000000000001" customHeight="1">
      <c r="A82" s="97">
        <f>eSPAR!A81</f>
        <v>0</v>
      </c>
      <c r="B82" s="98">
        <f>eSPAR!B81</f>
        <v>0</v>
      </c>
      <c r="C82" s="99" t="e">
        <f>IF($R$7="Invalid","Internal Error, Contact Support",VLOOKUP(eDESIND!D82,DI!$A$5:$B$400,2,FALSE))</f>
        <v>#N/A</v>
      </c>
      <c r="D82" s="99" t="e">
        <f>IF($R$7="Invalid","Internal Error, Contact Support",VLOOKUP(eDESIND!F82,DI!$A$5:$B$400,2,FALSE))</f>
        <v>#N/A</v>
      </c>
      <c r="E82" s="99" t="e">
        <f>IF($R$7="Invalid","Internal Error, Contact Support",VLOOKUP(eDESIND!H82,DI!$A$5:$B$400,2,FALSE))</f>
        <v>#N/A</v>
      </c>
      <c r="F82" s="99" t="e">
        <f>IF($R$7="Invalid","Internal Error, Contact Support",VLOOKUP(eDESIND!J82,DI!$A$5:$B$400,2,FALSE))</f>
        <v>#N/A</v>
      </c>
      <c r="G82" s="99" t="e">
        <f>IF($R$7="Invalid","Internal Error, Contact Support",VLOOKUP(eDESIND!L82,DI!$A$5:$B$400,2,FALSE))</f>
        <v>#N/A</v>
      </c>
      <c r="H82" s="99" t="e">
        <f>IF($R$7="Invalid","Internal Error, Contact Support",VLOOKUP(eDESIND!N82,DI!$A$5:$B$400,2,FALSE))</f>
        <v>#N/A</v>
      </c>
      <c r="I82" s="99" t="e">
        <f>IF($R$7="Invalid","Internal Error, Contact Support",VLOOKUP(eDESIND!P82,DI!$A$5:$B$400,2,FALSE))</f>
        <v>#N/A</v>
      </c>
      <c r="J82" s="99" t="e">
        <f>IF($R$7="Invalid","Internal Error, Contact Support",VLOOKUP(eDESIND!R82,DI!$A$5:$B$400,2,FALSE))</f>
        <v>#N/A</v>
      </c>
      <c r="K82" s="99" t="e">
        <f>IF($R$7="Invalid","Internal Error, Contact Support",VLOOKUP(eDESIND!T82,DI!$A$5:$B$400,2,FALSE))</f>
        <v>#N/A</v>
      </c>
      <c r="L82" s="99" t="e">
        <f>IF($R$7="Invalid","Internal Error, Contact Support",VLOOKUP(eDESIND!V82,DI!$A$5:$B$400,2,FALSE))</f>
        <v>#N/A</v>
      </c>
      <c r="M82" s="99" t="e">
        <f>IF($R$7="Invalid","Internal Error, Contact Support",VLOOKUP(eDESIND!X82,DI!$A$5:$B$400,2,FALSE))</f>
        <v>#N/A</v>
      </c>
      <c r="N82" s="99" t="e">
        <f>IF($R$7="Invalid","Internal Error, Contact Support",VLOOKUP(eDESIND!Z82,DI!$A$5:$B$400,2,FALSE))</f>
        <v>#N/A</v>
      </c>
      <c r="O82" s="99" t="e">
        <f>IF($R$7="Invalid","Internal Error, Contact Support",VLOOKUP(eDESIND!AB82,DI!$A$5:$B$400,2,FALSE))</f>
        <v>#N/A</v>
      </c>
    </row>
    <row r="83" spans="1:15" ht="20.100000000000001" customHeight="1">
      <c r="A83" s="97">
        <f>eSPAR!A82</f>
        <v>0</v>
      </c>
      <c r="B83" s="98">
        <f>eSPAR!B82</f>
        <v>0</v>
      </c>
      <c r="C83" s="99" t="e">
        <f>IF($R$7="Invalid","Internal Error, Contact Support",VLOOKUP(eDESIND!D83,DI!$A$5:$B$400,2,FALSE))</f>
        <v>#N/A</v>
      </c>
      <c r="D83" s="99" t="e">
        <f>IF($R$7="Invalid","Internal Error, Contact Support",VLOOKUP(eDESIND!F83,DI!$A$5:$B$400,2,FALSE))</f>
        <v>#N/A</v>
      </c>
      <c r="E83" s="99" t="e">
        <f>IF($R$7="Invalid","Internal Error, Contact Support",VLOOKUP(eDESIND!H83,DI!$A$5:$B$400,2,FALSE))</f>
        <v>#N/A</v>
      </c>
      <c r="F83" s="99" t="e">
        <f>IF($R$7="Invalid","Internal Error, Contact Support",VLOOKUP(eDESIND!J83,DI!$A$5:$B$400,2,FALSE))</f>
        <v>#N/A</v>
      </c>
      <c r="G83" s="99" t="e">
        <f>IF($R$7="Invalid","Internal Error, Contact Support",VLOOKUP(eDESIND!L83,DI!$A$5:$B$400,2,FALSE))</f>
        <v>#N/A</v>
      </c>
      <c r="H83" s="99" t="e">
        <f>IF($R$7="Invalid","Internal Error, Contact Support",VLOOKUP(eDESIND!N83,DI!$A$5:$B$400,2,FALSE))</f>
        <v>#N/A</v>
      </c>
      <c r="I83" s="99" t="e">
        <f>IF($R$7="Invalid","Internal Error, Contact Support",VLOOKUP(eDESIND!P83,DI!$A$5:$B$400,2,FALSE))</f>
        <v>#N/A</v>
      </c>
      <c r="J83" s="99" t="e">
        <f>IF($R$7="Invalid","Internal Error, Contact Support",VLOOKUP(eDESIND!R83,DI!$A$5:$B$400,2,FALSE))</f>
        <v>#N/A</v>
      </c>
      <c r="K83" s="99" t="e">
        <f>IF($R$7="Invalid","Internal Error, Contact Support",VLOOKUP(eDESIND!T83,DI!$A$5:$B$400,2,FALSE))</f>
        <v>#N/A</v>
      </c>
      <c r="L83" s="99" t="e">
        <f>IF($R$7="Invalid","Internal Error, Contact Support",VLOOKUP(eDESIND!V83,DI!$A$5:$B$400,2,FALSE))</f>
        <v>#N/A</v>
      </c>
      <c r="M83" s="99" t="e">
        <f>IF($R$7="Invalid","Internal Error, Contact Support",VLOOKUP(eDESIND!X83,DI!$A$5:$B$400,2,FALSE))</f>
        <v>#N/A</v>
      </c>
      <c r="N83" s="99" t="e">
        <f>IF($R$7="Invalid","Internal Error, Contact Support",VLOOKUP(eDESIND!Z83,DI!$A$5:$B$400,2,FALSE))</f>
        <v>#N/A</v>
      </c>
      <c r="O83" s="99" t="e">
        <f>IF($R$7="Invalid","Internal Error, Contact Support",VLOOKUP(eDESIND!AB83,DI!$A$5:$B$400,2,FALSE))</f>
        <v>#N/A</v>
      </c>
    </row>
    <row r="84" spans="1:15" ht="20.100000000000001" customHeight="1">
      <c r="A84" s="97">
        <f>eSPAR!A83</f>
        <v>0</v>
      </c>
      <c r="B84" s="98">
        <f>eSPAR!B83</f>
        <v>0</v>
      </c>
      <c r="C84" s="99" t="e">
        <f>IF($R$7="Invalid","Internal Error, Contact Support",VLOOKUP(eDESIND!D84,DI!$A$5:$B$400,2,FALSE))</f>
        <v>#N/A</v>
      </c>
      <c r="D84" s="99" t="e">
        <f>IF($R$7="Invalid","Internal Error, Contact Support",VLOOKUP(eDESIND!F84,DI!$A$5:$B$400,2,FALSE))</f>
        <v>#N/A</v>
      </c>
      <c r="E84" s="99" t="e">
        <f>IF($R$7="Invalid","Internal Error, Contact Support",VLOOKUP(eDESIND!H84,DI!$A$5:$B$400,2,FALSE))</f>
        <v>#N/A</v>
      </c>
      <c r="F84" s="99" t="e">
        <f>IF($R$7="Invalid","Internal Error, Contact Support",VLOOKUP(eDESIND!J84,DI!$A$5:$B$400,2,FALSE))</f>
        <v>#N/A</v>
      </c>
      <c r="G84" s="99" t="e">
        <f>IF($R$7="Invalid","Internal Error, Contact Support",VLOOKUP(eDESIND!L84,DI!$A$5:$B$400,2,FALSE))</f>
        <v>#N/A</v>
      </c>
      <c r="H84" s="99" t="e">
        <f>IF($R$7="Invalid","Internal Error, Contact Support",VLOOKUP(eDESIND!N84,DI!$A$5:$B$400,2,FALSE))</f>
        <v>#N/A</v>
      </c>
      <c r="I84" s="99" t="e">
        <f>IF($R$7="Invalid","Internal Error, Contact Support",VLOOKUP(eDESIND!P84,DI!$A$5:$B$400,2,FALSE))</f>
        <v>#N/A</v>
      </c>
      <c r="J84" s="99" t="e">
        <f>IF($R$7="Invalid","Internal Error, Contact Support",VLOOKUP(eDESIND!R84,DI!$A$5:$B$400,2,FALSE))</f>
        <v>#N/A</v>
      </c>
      <c r="K84" s="99" t="e">
        <f>IF($R$7="Invalid","Internal Error, Contact Support",VLOOKUP(eDESIND!T84,DI!$A$5:$B$400,2,FALSE))</f>
        <v>#N/A</v>
      </c>
      <c r="L84" s="99" t="e">
        <f>IF($R$7="Invalid","Internal Error, Contact Support",VLOOKUP(eDESIND!V84,DI!$A$5:$B$400,2,FALSE))</f>
        <v>#N/A</v>
      </c>
      <c r="M84" s="99" t="e">
        <f>IF($R$7="Invalid","Internal Error, Contact Support",VLOOKUP(eDESIND!X84,DI!$A$5:$B$400,2,FALSE))</f>
        <v>#N/A</v>
      </c>
      <c r="N84" s="99" t="e">
        <f>IF($R$7="Invalid","Internal Error, Contact Support",VLOOKUP(eDESIND!Z84,DI!$A$5:$B$400,2,FALSE))</f>
        <v>#N/A</v>
      </c>
      <c r="O84" s="99" t="e">
        <f>IF($R$7="Invalid","Internal Error, Contact Support",VLOOKUP(eDESIND!AB84,DI!$A$5:$B$400,2,FALSE))</f>
        <v>#N/A</v>
      </c>
    </row>
    <row r="85" spans="1:15" ht="20.100000000000001" customHeight="1">
      <c r="A85" s="97">
        <f>eSPAR!A84</f>
        <v>0</v>
      </c>
      <c r="B85" s="98">
        <f>eSPAR!B84</f>
        <v>0</v>
      </c>
      <c r="C85" s="99" t="e">
        <f>IF($R$7="Invalid","Internal Error, Contact Support",VLOOKUP(eDESIND!D85,DI!$A$5:$B$400,2,FALSE))</f>
        <v>#N/A</v>
      </c>
      <c r="D85" s="99" t="e">
        <f>IF($R$7="Invalid","Internal Error, Contact Support",VLOOKUP(eDESIND!F85,DI!$A$5:$B$400,2,FALSE))</f>
        <v>#N/A</v>
      </c>
      <c r="E85" s="99" t="e">
        <f>IF($R$7="Invalid","Internal Error, Contact Support",VLOOKUP(eDESIND!H85,DI!$A$5:$B$400,2,FALSE))</f>
        <v>#N/A</v>
      </c>
      <c r="F85" s="99" t="e">
        <f>IF($R$7="Invalid","Internal Error, Contact Support",VLOOKUP(eDESIND!J85,DI!$A$5:$B$400,2,FALSE))</f>
        <v>#N/A</v>
      </c>
      <c r="G85" s="99" t="e">
        <f>IF($R$7="Invalid","Internal Error, Contact Support",VLOOKUP(eDESIND!L85,DI!$A$5:$B$400,2,FALSE))</f>
        <v>#N/A</v>
      </c>
      <c r="H85" s="99" t="e">
        <f>IF($R$7="Invalid","Internal Error, Contact Support",VLOOKUP(eDESIND!N85,DI!$A$5:$B$400,2,FALSE))</f>
        <v>#N/A</v>
      </c>
      <c r="I85" s="99" t="e">
        <f>IF($R$7="Invalid","Internal Error, Contact Support",VLOOKUP(eDESIND!P85,DI!$A$5:$B$400,2,FALSE))</f>
        <v>#N/A</v>
      </c>
      <c r="J85" s="99" t="e">
        <f>IF($R$7="Invalid","Internal Error, Contact Support",VLOOKUP(eDESIND!R85,DI!$A$5:$B$400,2,FALSE))</f>
        <v>#N/A</v>
      </c>
      <c r="K85" s="99" t="e">
        <f>IF($R$7="Invalid","Internal Error, Contact Support",VLOOKUP(eDESIND!T85,DI!$A$5:$B$400,2,FALSE))</f>
        <v>#N/A</v>
      </c>
      <c r="L85" s="99" t="e">
        <f>IF($R$7="Invalid","Internal Error, Contact Support",VLOOKUP(eDESIND!V85,DI!$A$5:$B$400,2,FALSE))</f>
        <v>#N/A</v>
      </c>
      <c r="M85" s="99" t="e">
        <f>IF($R$7="Invalid","Internal Error, Contact Support",VLOOKUP(eDESIND!X85,DI!$A$5:$B$400,2,FALSE))</f>
        <v>#N/A</v>
      </c>
      <c r="N85" s="99" t="e">
        <f>IF($R$7="Invalid","Internal Error, Contact Support",VLOOKUP(eDESIND!Z85,DI!$A$5:$B$400,2,FALSE))</f>
        <v>#N/A</v>
      </c>
      <c r="O85" s="99" t="e">
        <f>IF($R$7="Invalid","Internal Error, Contact Support",VLOOKUP(eDESIND!AB85,DI!$A$5:$B$400,2,FALSE))</f>
        <v>#N/A</v>
      </c>
    </row>
    <row r="86" spans="1:15" ht="20.100000000000001" customHeight="1">
      <c r="A86" s="97">
        <f>eSPAR!A85</f>
        <v>0</v>
      </c>
      <c r="B86" s="98">
        <f>eSPAR!B85</f>
        <v>0</v>
      </c>
      <c r="C86" s="99" t="e">
        <f>IF($R$7="Invalid","Internal Error, Contact Support",VLOOKUP(eDESIND!D86,DI!$A$5:$B$400,2,FALSE))</f>
        <v>#N/A</v>
      </c>
      <c r="D86" s="99" t="e">
        <f>IF($R$7="Invalid","Internal Error, Contact Support",VLOOKUP(eDESIND!F86,DI!$A$5:$B$400,2,FALSE))</f>
        <v>#N/A</v>
      </c>
      <c r="E86" s="99" t="e">
        <f>IF($R$7="Invalid","Internal Error, Contact Support",VLOOKUP(eDESIND!H86,DI!$A$5:$B$400,2,FALSE))</f>
        <v>#N/A</v>
      </c>
      <c r="F86" s="99" t="e">
        <f>IF($R$7="Invalid","Internal Error, Contact Support",VLOOKUP(eDESIND!J86,DI!$A$5:$B$400,2,FALSE))</f>
        <v>#N/A</v>
      </c>
      <c r="G86" s="99" t="e">
        <f>IF($R$7="Invalid","Internal Error, Contact Support",VLOOKUP(eDESIND!L86,DI!$A$5:$B$400,2,FALSE))</f>
        <v>#N/A</v>
      </c>
      <c r="H86" s="99" t="e">
        <f>IF($R$7="Invalid","Internal Error, Contact Support",VLOOKUP(eDESIND!N86,DI!$A$5:$B$400,2,FALSE))</f>
        <v>#N/A</v>
      </c>
      <c r="I86" s="99" t="e">
        <f>IF($R$7="Invalid","Internal Error, Contact Support",VLOOKUP(eDESIND!P86,DI!$A$5:$B$400,2,FALSE))</f>
        <v>#N/A</v>
      </c>
      <c r="J86" s="99" t="e">
        <f>IF($R$7="Invalid","Internal Error, Contact Support",VLOOKUP(eDESIND!R86,DI!$A$5:$B$400,2,FALSE))</f>
        <v>#N/A</v>
      </c>
      <c r="K86" s="99" t="e">
        <f>IF($R$7="Invalid","Internal Error, Contact Support",VLOOKUP(eDESIND!T86,DI!$A$5:$B$400,2,FALSE))</f>
        <v>#N/A</v>
      </c>
      <c r="L86" s="99" t="e">
        <f>IF($R$7="Invalid","Internal Error, Contact Support",VLOOKUP(eDESIND!V86,DI!$A$5:$B$400,2,FALSE))</f>
        <v>#N/A</v>
      </c>
      <c r="M86" s="99" t="e">
        <f>IF($R$7="Invalid","Internal Error, Contact Support",VLOOKUP(eDESIND!X86,DI!$A$5:$B$400,2,FALSE))</f>
        <v>#N/A</v>
      </c>
      <c r="N86" s="99" t="e">
        <f>IF($R$7="Invalid","Internal Error, Contact Support",VLOOKUP(eDESIND!Z86,DI!$A$5:$B$400,2,FALSE))</f>
        <v>#N/A</v>
      </c>
      <c r="O86" s="99" t="e">
        <f>IF($R$7="Invalid","Internal Error, Contact Support",VLOOKUP(eDESIND!AB86,DI!$A$5:$B$400,2,FALSE))</f>
        <v>#N/A</v>
      </c>
    </row>
  </sheetData>
  <sheetProtection password="EC4E" sheet="1" objects="1" scenarios="1" selectLockedCells="1" selectUnlockedCells="1"/>
  <mergeCells count="16">
    <mergeCell ref="N3:N4"/>
    <mergeCell ref="A3:B3"/>
    <mergeCell ref="A4:A6"/>
    <mergeCell ref="B4:B6"/>
    <mergeCell ref="A2:F2"/>
    <mergeCell ref="H4:J4"/>
    <mergeCell ref="D4:D5"/>
    <mergeCell ref="C4:C5"/>
    <mergeCell ref="E4:E5"/>
    <mergeCell ref="F4:F5"/>
    <mergeCell ref="G4:G5"/>
    <mergeCell ref="A1:F1"/>
    <mergeCell ref="C3:E3"/>
    <mergeCell ref="H3:K3"/>
    <mergeCell ref="F3:G3"/>
    <mergeCell ref="L3:L4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DI</vt:lpstr>
      <vt:lpstr>custom-coscho</vt:lpstr>
      <vt:lpstr>Internal</vt:lpstr>
      <vt:lpstr>eSPAR</vt:lpstr>
      <vt:lpstr>eDESIND</vt:lpstr>
      <vt:lpstr>pRCF</vt:lpstr>
      <vt:lpstr>Main</vt:lpstr>
      <vt:lpstr>DI!Print_Titles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Parashosting</dc:creator>
  <cp:lastModifiedBy>Parashosting</cp:lastModifiedBy>
  <cp:lastPrinted>2017-07-28T07:12:04Z</cp:lastPrinted>
  <dcterms:created xsi:type="dcterms:W3CDTF">1996-10-14T23:33:28Z</dcterms:created>
  <dcterms:modified xsi:type="dcterms:W3CDTF">2017-08-01T07:05:46Z</dcterms:modified>
</cp:coreProperties>
</file>